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aholddelhaize-my.sharepoint.com/personal/pnl0ce91_emea_royalahold_net/Documents/Desktop/Innovatiebooster/"/>
    </mc:Choice>
  </mc:AlternateContent>
  <xr:revisionPtr revIDLastSave="55" documentId="13_ncr:1_{DB590DE8-1DD0-4FC8-86F5-4E0FA01BDB23}" xr6:coauthVersionLast="47" xr6:coauthVersionMax="47" xr10:uidLastSave="{94A9D063-CEB6-47D1-8E3C-D27D08E04CCC}"/>
  <bookViews>
    <workbookView xWindow="-108" yWindow="-108" windowWidth="23256" windowHeight="12576" xr2:uid="{00000000-000D-0000-FFFF-FFFF00000000}"/>
  </bookViews>
  <sheets>
    <sheet name="Proteus Template" sheetId="5" r:id="rId1"/>
  </sheets>
  <definedNames>
    <definedName name="Duyvis" comment="In mm.">#REF!</definedName>
    <definedName name="_xlnm.Print_Area" localSheetId="0">'Proteus Template'!$A$1:$L$51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5" l="1"/>
  <c r="O48" i="5"/>
  <c r="O49" i="5"/>
  <c r="O50" i="5"/>
  <c r="O51" i="5"/>
  <c r="W9" i="5"/>
  <c r="W17" i="5"/>
  <c r="W41" i="5"/>
  <c r="AC41" i="5"/>
  <c r="AA43" i="5"/>
  <c r="AA42" i="5"/>
  <c r="AA40" i="5"/>
  <c r="AA39" i="5"/>
  <c r="AA37" i="5"/>
  <c r="AA36" i="5"/>
  <c r="AA35" i="5"/>
  <c r="AA33" i="5"/>
  <c r="AA31" i="5"/>
  <c r="AA30" i="5"/>
  <c r="AA29" i="5"/>
  <c r="AA27" i="5"/>
  <c r="AA26" i="5"/>
  <c r="AA25" i="5"/>
  <c r="AA24" i="5"/>
  <c r="AA23" i="5"/>
  <c r="AA21" i="5"/>
  <c r="AA20" i="5"/>
  <c r="AA19" i="5"/>
  <c r="AA18" i="5"/>
  <c r="AA17" i="5"/>
  <c r="AA16" i="5"/>
  <c r="AA13" i="5"/>
  <c r="AA12" i="5"/>
  <c r="AA11" i="5"/>
  <c r="AA10" i="5"/>
  <c r="AA9" i="5"/>
  <c r="AA8" i="5"/>
  <c r="AA14" i="5"/>
  <c r="AB43" i="5"/>
  <c r="AB42" i="5"/>
  <c r="AB40" i="5"/>
  <c r="AB39" i="5"/>
  <c r="AB37" i="5"/>
  <c r="AB36" i="5"/>
  <c r="AB35" i="5"/>
  <c r="AB33" i="5"/>
  <c r="AC33" i="5" s="1"/>
  <c r="J33" i="5" s="1"/>
  <c r="AB32" i="5"/>
  <c r="AC32" i="5" s="1"/>
  <c r="J32" i="5" s="1"/>
  <c r="AB31" i="5"/>
  <c r="AB30" i="5"/>
  <c r="AB29" i="5"/>
  <c r="AB27" i="5"/>
  <c r="AC27" i="5" s="1"/>
  <c r="J27" i="5" s="1"/>
  <c r="AB26" i="5"/>
  <c r="AC26" i="5" s="1"/>
  <c r="J26" i="5" s="1"/>
  <c r="AB25" i="5"/>
  <c r="AB24" i="5"/>
  <c r="AB23" i="5"/>
  <c r="AB21" i="5"/>
  <c r="AC21" i="5" s="1"/>
  <c r="J21" i="5" s="1"/>
  <c r="AB20" i="5"/>
  <c r="AC20" i="5" s="1"/>
  <c r="J20" i="5" s="1"/>
  <c r="AB13" i="5"/>
  <c r="AB12" i="5"/>
  <c r="AB11" i="5"/>
  <c r="AB10" i="5"/>
  <c r="AB9" i="5"/>
  <c r="AB8" i="5"/>
  <c r="AC43" i="5"/>
  <c r="J43" i="5" s="1"/>
  <c r="AC42" i="5"/>
  <c r="J42" i="5" s="1"/>
  <c r="AC40" i="5"/>
  <c r="J40" i="5" s="1"/>
  <c r="AC39" i="5"/>
  <c r="J39" i="5" s="1"/>
  <c r="AC37" i="5"/>
  <c r="AC36" i="5"/>
  <c r="AC35" i="5"/>
  <c r="J35" i="5" s="1"/>
  <c r="AC31" i="5"/>
  <c r="AC30" i="5"/>
  <c r="J30" i="5" s="1"/>
  <c r="AC29" i="5"/>
  <c r="AC25" i="5"/>
  <c r="AC24" i="5"/>
  <c r="AC23" i="5"/>
  <c r="AC19" i="5"/>
  <c r="AC18" i="5"/>
  <c r="AC17" i="5"/>
  <c r="AC16" i="5"/>
  <c r="AC13" i="5"/>
  <c r="J13" i="5" s="1"/>
  <c r="AC12" i="5"/>
  <c r="J12" i="5" s="1"/>
  <c r="AC11" i="5"/>
  <c r="J11" i="5" s="1"/>
  <c r="AC10" i="5"/>
  <c r="J10" i="5" s="1"/>
  <c r="AC9" i="5"/>
  <c r="J9" i="5" s="1"/>
  <c r="AC8" i="5"/>
  <c r="J8" i="5" s="1"/>
  <c r="AB19" i="5"/>
  <c r="AB18" i="5"/>
  <c r="AB17" i="5"/>
  <c r="AB16" i="5"/>
  <c r="AB14" i="5"/>
  <c r="AC14" i="5" s="1"/>
  <c r="J14" i="5" s="1"/>
  <c r="AB46" i="5"/>
  <c r="AB45" i="5"/>
  <c r="AD45" i="5" s="1"/>
  <c r="AB44" i="5"/>
  <c r="AD44" i="5" s="1"/>
  <c r="X14" i="5"/>
  <c r="Y14" i="5" s="1"/>
  <c r="Z14" i="5" s="1"/>
  <c r="W14" i="5"/>
  <c r="X43" i="5"/>
  <c r="Y43" i="5" s="1"/>
  <c r="Z43" i="5" s="1"/>
  <c r="X42" i="5"/>
  <c r="Y42" i="5" s="1"/>
  <c r="Z42" i="5" s="1"/>
  <c r="X41" i="5"/>
  <c r="Y41" i="5" s="1"/>
  <c r="Z41" i="5" s="1"/>
  <c r="X40" i="5"/>
  <c r="Y40" i="5" s="1"/>
  <c r="Z40" i="5" s="1"/>
  <c r="X39" i="5"/>
  <c r="Y39" i="5" s="1"/>
  <c r="Z39" i="5" s="1"/>
  <c r="X38" i="5"/>
  <c r="Y38" i="5" s="1"/>
  <c r="Z38" i="5" s="1"/>
  <c r="X37" i="5"/>
  <c r="Y37" i="5" s="1"/>
  <c r="Z37" i="5" s="1"/>
  <c r="X36" i="5"/>
  <c r="Y36" i="5" s="1"/>
  <c r="Z36" i="5" s="1"/>
  <c r="X35" i="5"/>
  <c r="Y35" i="5" s="1"/>
  <c r="Z35" i="5" s="1"/>
  <c r="X34" i="5"/>
  <c r="Y34" i="5" s="1"/>
  <c r="Z34" i="5" s="1"/>
  <c r="X33" i="5"/>
  <c r="Y33" i="5" s="1"/>
  <c r="Z33" i="5" s="1"/>
  <c r="X32" i="5"/>
  <c r="Y32" i="5" s="1"/>
  <c r="X31" i="5"/>
  <c r="Y31" i="5" s="1"/>
  <c r="Z31" i="5" s="1"/>
  <c r="X30" i="5"/>
  <c r="Y30" i="5" s="1"/>
  <c r="Z30" i="5" s="1"/>
  <c r="X29" i="5"/>
  <c r="Y29" i="5" s="1"/>
  <c r="Z29" i="5" s="1"/>
  <c r="X28" i="5"/>
  <c r="Y28" i="5" s="1"/>
  <c r="Z28" i="5" s="1"/>
  <c r="X27" i="5"/>
  <c r="Y27" i="5" s="1"/>
  <c r="Z27" i="5" s="1"/>
  <c r="X26" i="5"/>
  <c r="Y26" i="5" s="1"/>
  <c r="Z26" i="5" s="1"/>
  <c r="X25" i="5"/>
  <c r="Y25" i="5" s="1"/>
  <c r="Z25" i="5" s="1"/>
  <c r="X24" i="5"/>
  <c r="Y24" i="5" s="1"/>
  <c r="Z24" i="5" s="1"/>
  <c r="X23" i="5"/>
  <c r="Y23" i="5" s="1"/>
  <c r="Z23" i="5" s="1"/>
  <c r="X22" i="5"/>
  <c r="Y22" i="5" s="1"/>
  <c r="AA22" i="5" s="1"/>
  <c r="X21" i="5"/>
  <c r="Y21" i="5" s="1"/>
  <c r="Z21" i="5" s="1"/>
  <c r="X20" i="5"/>
  <c r="Y20" i="5" s="1"/>
  <c r="Z20" i="5" s="1"/>
  <c r="X19" i="5"/>
  <c r="Y19" i="5" s="1"/>
  <c r="Z19" i="5" s="1"/>
  <c r="X18" i="5"/>
  <c r="Y18" i="5" s="1"/>
  <c r="Z18" i="5" s="1"/>
  <c r="X17" i="5"/>
  <c r="Y17" i="5" s="1"/>
  <c r="Z17" i="5" s="1"/>
  <c r="X16" i="5"/>
  <c r="Y16" i="5" s="1"/>
  <c r="Z16" i="5" s="1"/>
  <c r="X15" i="5"/>
  <c r="Y15" i="5" s="1"/>
  <c r="Z15" i="5" s="1"/>
  <c r="X13" i="5"/>
  <c r="Y13" i="5" s="1"/>
  <c r="Z13" i="5" s="1"/>
  <c r="X12" i="5"/>
  <c r="Y12" i="5" s="1"/>
  <c r="Z12" i="5" s="1"/>
  <c r="X11" i="5"/>
  <c r="Y11" i="5" s="1"/>
  <c r="Z11" i="5" s="1"/>
  <c r="X10" i="5"/>
  <c r="Y10" i="5" s="1"/>
  <c r="Z10" i="5" s="1"/>
  <c r="X9" i="5"/>
  <c r="Y9" i="5" s="1"/>
  <c r="Z9" i="5" s="1"/>
  <c r="X8" i="5"/>
  <c r="Y8" i="5" s="1"/>
  <c r="Z8" i="5" s="1"/>
  <c r="W43" i="5"/>
  <c r="W42" i="5"/>
  <c r="W40" i="5"/>
  <c r="W39" i="5"/>
  <c r="W38" i="5"/>
  <c r="T51" i="5" s="1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6" i="5"/>
  <c r="W15" i="5"/>
  <c r="W13" i="5"/>
  <c r="W12" i="5"/>
  <c r="W11" i="5"/>
  <c r="W10" i="5"/>
  <c r="W8" i="5"/>
  <c r="L43" i="5"/>
  <c r="L42" i="5"/>
  <c r="L41" i="5"/>
  <c r="AE41" i="5" s="1"/>
  <c r="L40" i="5"/>
  <c r="AE40" i="5" s="1"/>
  <c r="L39" i="5"/>
  <c r="AE39" i="5" s="1"/>
  <c r="L38" i="5"/>
  <c r="AE38" i="5" s="1"/>
  <c r="L37" i="5"/>
  <c r="AE37" i="5" s="1"/>
  <c r="L36" i="5"/>
  <c r="AE36" i="5" s="1"/>
  <c r="L35" i="5"/>
  <c r="AE35" i="5" s="1"/>
  <c r="L34" i="5"/>
  <c r="AE34" i="5" s="1"/>
  <c r="L33" i="5"/>
  <c r="AE33" i="5" s="1"/>
  <c r="L32" i="5"/>
  <c r="AE32" i="5" s="1"/>
  <c r="L31" i="5"/>
  <c r="AE31" i="5" s="1"/>
  <c r="L30" i="5"/>
  <c r="AE30" i="5" s="1"/>
  <c r="L29" i="5"/>
  <c r="AE29" i="5" s="1"/>
  <c r="L28" i="5"/>
  <c r="AE28" i="5" s="1"/>
  <c r="L27" i="5"/>
  <c r="AE27" i="5" s="1"/>
  <c r="L26" i="5"/>
  <c r="AE26" i="5" s="1"/>
  <c r="L25" i="5"/>
  <c r="AE25" i="5" s="1"/>
  <c r="L24" i="5"/>
  <c r="AE24" i="5" s="1"/>
  <c r="L23" i="5"/>
  <c r="AE23" i="5" s="1"/>
  <c r="L22" i="5"/>
  <c r="AE22" i="5" s="1"/>
  <c r="L21" i="5"/>
  <c r="AE21" i="5" s="1"/>
  <c r="L20" i="5"/>
  <c r="AE20" i="5" s="1"/>
  <c r="L19" i="5"/>
  <c r="L18" i="5"/>
  <c r="L17" i="5"/>
  <c r="AE17" i="5" s="1"/>
  <c r="L16" i="5"/>
  <c r="AE16" i="5" s="1"/>
  <c r="L15" i="5"/>
  <c r="AE15" i="5" s="1"/>
  <c r="L14" i="5"/>
  <c r="AE14" i="5" s="1"/>
  <c r="L13" i="5"/>
  <c r="AE13" i="5" s="1"/>
  <c r="L12" i="5"/>
  <c r="AE12" i="5" s="1"/>
  <c r="L11" i="5"/>
  <c r="AE11" i="5" s="1"/>
  <c r="L10" i="5"/>
  <c r="AE10" i="5" s="1"/>
  <c r="L9" i="5"/>
  <c r="AE9" i="5" s="1"/>
  <c r="L8" i="5"/>
  <c r="AE8" i="5" s="1"/>
  <c r="Z32" i="5" l="1"/>
  <c r="AA32" i="5"/>
  <c r="T50" i="5"/>
  <c r="J36" i="5"/>
  <c r="T49" i="5"/>
  <c r="T48" i="5"/>
  <c r="AA38" i="5"/>
  <c r="J37" i="5"/>
  <c r="J29" i="5"/>
  <c r="J31" i="5"/>
  <c r="J25" i="5"/>
  <c r="J24" i="5"/>
  <c r="AD23" i="5"/>
  <c r="I23" i="5" s="1"/>
  <c r="J23" i="5"/>
  <c r="J16" i="5"/>
  <c r="J17" i="5"/>
  <c r="J19" i="5"/>
  <c r="J18" i="5"/>
  <c r="T47" i="5"/>
  <c r="AD14" i="5"/>
  <c r="I14" i="5" s="1"/>
  <c r="T46" i="5"/>
  <c r="AD10" i="5"/>
  <c r="I10" i="5" s="1"/>
  <c r="AD17" i="5"/>
  <c r="I17" i="5" s="1"/>
  <c r="AD8" i="5"/>
  <c r="I8" i="5" s="1"/>
  <c r="AB41" i="5"/>
  <c r="AD41" i="5" s="1"/>
  <c r="I41" i="5" s="1"/>
  <c r="AA41" i="5"/>
  <c r="AB38" i="5"/>
  <c r="AD25" i="5"/>
  <c r="I25" i="5" s="1"/>
  <c r="AD35" i="5"/>
  <c r="I35" i="5" s="1"/>
  <c r="AD18" i="5"/>
  <c r="I18" i="5" s="1"/>
  <c r="AD11" i="5"/>
  <c r="I11" i="5" s="1"/>
  <c r="AA15" i="5"/>
  <c r="AA34" i="5"/>
  <c r="AB28" i="5"/>
  <c r="AC28" i="5" s="1"/>
  <c r="J28" i="5" s="1"/>
  <c r="AD9" i="5"/>
  <c r="I9" i="5" s="1"/>
  <c r="AA28" i="5"/>
  <c r="Z22" i="5"/>
  <c r="AD19" i="5"/>
  <c r="I19" i="5" s="1"/>
  <c r="AD12" i="5"/>
  <c r="I12" i="5" s="1"/>
  <c r="AD27" i="5"/>
  <c r="I27" i="5" s="1"/>
  <c r="AD37" i="5"/>
  <c r="I37" i="5" s="1"/>
  <c r="AB22" i="5"/>
  <c r="AD29" i="5"/>
  <c r="I29" i="5" s="1"/>
  <c r="AB34" i="5"/>
  <c r="AD21" i="5"/>
  <c r="I21" i="5" s="1"/>
  <c r="AD31" i="5"/>
  <c r="I31" i="5" s="1"/>
  <c r="AD26" i="5"/>
  <c r="I26" i="5" s="1"/>
  <c r="AD16" i="5"/>
  <c r="I16" i="5" s="1"/>
  <c r="AD13" i="5"/>
  <c r="I13" i="5" s="1"/>
  <c r="AD30" i="5"/>
  <c r="I30" i="5" s="1"/>
  <c r="AD24" i="5"/>
  <c r="I24" i="5" s="1"/>
  <c r="AD20" i="5"/>
  <c r="I20" i="5" s="1"/>
  <c r="AD36" i="5"/>
  <c r="I36" i="5" s="1"/>
  <c r="AD32" i="5"/>
  <c r="I32" i="5" s="1"/>
  <c r="AD33" i="5"/>
  <c r="I33" i="5" s="1"/>
  <c r="AD40" i="5"/>
  <c r="I40" i="5" s="1"/>
  <c r="AD42" i="5"/>
  <c r="I42" i="5" s="1"/>
  <c r="AD43" i="5"/>
  <c r="I43" i="5" s="1"/>
  <c r="AD39" i="5"/>
  <c r="I39" i="5" s="1"/>
  <c r="AB15" i="5"/>
  <c r="AE18" i="5"/>
  <c r="AE42" i="5"/>
  <c r="AE19" i="5"/>
  <c r="AE43" i="5"/>
  <c r="F43" i="5"/>
  <c r="F42" i="5"/>
  <c r="F41" i="5"/>
  <c r="F40" i="5"/>
  <c r="F8" i="5"/>
  <c r="F9" i="5" s="1"/>
  <c r="F10" i="5" s="1"/>
  <c r="F11" i="5" s="1"/>
  <c r="F12" i="5" s="1"/>
  <c r="F13" i="5" s="1"/>
  <c r="A32" i="5"/>
  <c r="A26" i="5"/>
  <c r="A20" i="5"/>
  <c r="J41" i="5" l="1"/>
  <c r="AC38" i="5"/>
  <c r="J38" i="5" s="1"/>
  <c r="AC22" i="5"/>
  <c r="J22" i="5" s="1"/>
  <c r="O46" i="5"/>
  <c r="R46" i="5"/>
  <c r="AD28" i="5"/>
  <c r="I28" i="5" s="1"/>
  <c r="A38" i="5"/>
  <c r="AC34" i="5"/>
  <c r="J34" i="5" s="1"/>
  <c r="AC15" i="5"/>
  <c r="J15" i="5" s="1"/>
  <c r="A14" i="5"/>
  <c r="AD38" i="5" l="1"/>
  <c r="I38" i="5" s="1"/>
  <c r="P51" i="5" s="1"/>
  <c r="AD22" i="5"/>
  <c r="I22" i="5" s="1"/>
  <c r="P48" i="5" s="1"/>
  <c r="AD15" i="5"/>
  <c r="I15" i="5" s="1"/>
  <c r="R49" i="5"/>
  <c r="AD34" i="5"/>
  <c r="I34" i="5" s="1"/>
  <c r="R51" i="5" l="1"/>
  <c r="P50" i="5"/>
  <c r="R50" i="5"/>
  <c r="R48" i="5"/>
  <c r="R47" i="5"/>
  <c r="H5" i="5" l="1"/>
  <c r="P49" i="5"/>
  <c r="P46" i="5"/>
  <c r="P47" i="5"/>
</calcChain>
</file>

<file path=xl/sharedStrings.xml><?xml version="1.0" encoding="utf-8"?>
<sst xmlns="http://schemas.openxmlformats.org/spreadsheetml/2006/main" count="53" uniqueCount="45">
  <si>
    <t>AH Proteus display</t>
  </si>
  <si>
    <t>Proteus Project N°:</t>
  </si>
  <si>
    <t>Display naam:</t>
  </si>
  <si>
    <t>Totale Hoogte (cm):</t>
  </si>
  <si>
    <t>Totaal Gewicht (kg):</t>
  </si>
  <si>
    <t>Config</t>
  </si>
  <si>
    <t>Schap</t>
  </si>
  <si>
    <t>Proteus Voorbeeld</t>
  </si>
  <si>
    <t>Positie</t>
  </si>
  <si>
    <t>Artikel N°</t>
  </si>
  <si>
    <t>Omschrijving Product</t>
  </si>
  <si>
    <t>Aantal</t>
  </si>
  <si>
    <t xml:space="preserve">
Facing</t>
  </si>
  <si>
    <t>Detail
Max. Diepte</t>
  </si>
  <si>
    <t># Lagen</t>
  </si>
  <si>
    <t>Hoogte (in mm)</t>
  </si>
  <si>
    <t>Breedte (in mm)</t>
  </si>
  <si>
    <t>Diepte (in mm)</t>
  </si>
  <si>
    <t>BE</t>
  </si>
  <si>
    <t>Gewicht (in GR)</t>
  </si>
  <si>
    <t>Facings</t>
  </si>
  <si>
    <t>Stapelbaar</t>
  </si>
  <si>
    <t>Lagen</t>
  </si>
  <si>
    <t>Afvullen</t>
  </si>
  <si>
    <t>Breedte</t>
  </si>
  <si>
    <t>Diepte</t>
  </si>
  <si>
    <t>Max diepte</t>
  </si>
  <si>
    <t>FSC</t>
  </si>
  <si>
    <t>Cap Diepte</t>
  </si>
  <si>
    <t>Extra Ruimte</t>
  </si>
  <si>
    <t>Extra Facings</t>
  </si>
  <si>
    <t>FSC Afvullen</t>
  </si>
  <si>
    <t>Hoogte</t>
  </si>
  <si>
    <t>TCI</t>
  </si>
  <si>
    <t>Schap 6</t>
  </si>
  <si>
    <t>Schap 5</t>
  </si>
  <si>
    <t>Schap 4</t>
  </si>
  <si>
    <t>Schap 3</t>
  </si>
  <si>
    <t>Schap 2</t>
  </si>
  <si>
    <t>Schap 1</t>
  </si>
  <si>
    <t>Bodem</t>
  </si>
  <si>
    <t>Gewicht</t>
  </si>
  <si>
    <t>Wicht warning</t>
  </si>
  <si>
    <t>BE warning</t>
  </si>
  <si>
    <t>FSC warning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</si>
</sst>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35"/>
      <color theme="1"/>
      <name val="Segoe UI Symbo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name val="Verdana"/>
      <family val="2"/>
    </font>
    <font>
      <i/>
      <sz val="10"/>
      <color rgb="FF000000"/>
      <name val="Verdana"/>
      <family val="2"/>
    </font>
    <font>
      <b/>
      <sz val="27"/>
      <color rgb="FF204A54"/>
      <name val="Raleway"/>
      <family val="2"/>
    </font>
    <font>
      <b/>
      <sz val="18"/>
      <color rgb="FF204A54"/>
      <name val="Verdana"/>
      <family val="2"/>
    </font>
    <font>
      <b/>
      <i/>
      <sz val="27"/>
      <color rgb="FF204A54"/>
      <name val="Raleway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35"/>
      <color theme="1"/>
      <name val="Quattrocento Sans"/>
      <family val="2"/>
    </font>
    <font>
      <sz val="14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ECEC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" fontId="6" fillId="0" borderId="0" xfId="0" applyNumberFormat="1" applyFont="1" applyProtection="1">
      <protection locked="0"/>
    </xf>
    <xf numFmtId="0" fontId="4" fillId="0" borderId="0" xfId="0" applyFont="1" applyAlignment="1">
      <alignment horizontal="left" indent="2"/>
    </xf>
    <xf numFmtId="0" fontId="4" fillId="0" borderId="12" xfId="0" applyFont="1" applyBorder="1" applyAlignment="1">
      <alignment horizontal="center"/>
    </xf>
    <xf numFmtId="1" fontId="3" fillId="0" borderId="0" xfId="0" applyNumberFormat="1" applyFont="1"/>
    <xf numFmtId="1" fontId="4" fillId="0" borderId="0" xfId="0" applyNumberFormat="1" applyFont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4" xfId="0" applyFont="1" applyBorder="1"/>
    <xf numFmtId="49" fontId="3" fillId="4" borderId="16" xfId="0" applyNumberFormat="1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49" fontId="3" fillId="4" borderId="20" xfId="0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49" fontId="3" fillId="4" borderId="22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49" fontId="5" fillId="4" borderId="43" xfId="0" applyNumberFormat="1" applyFont="1" applyFill="1" applyBorder="1" applyAlignment="1">
      <alignment horizontal="center" vertical="center"/>
    </xf>
    <xf numFmtId="49" fontId="3" fillId="4" borderId="25" xfId="0" applyNumberFormat="1" applyFont="1" applyFill="1" applyBorder="1" applyAlignment="1">
      <alignment horizontal="center" vertical="center"/>
    </xf>
    <xf numFmtId="49" fontId="5" fillId="4" borderId="16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center"/>
    </xf>
    <xf numFmtId="0" fontId="11" fillId="3" borderId="0" xfId="0" applyFont="1" applyFill="1"/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4" fillId="0" borderId="15" xfId="0" applyFont="1" applyBorder="1"/>
    <xf numFmtId="0" fontId="3" fillId="0" borderId="3" xfId="0" applyFont="1" applyBorder="1"/>
    <xf numFmtId="0" fontId="3" fillId="0" borderId="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" xfId="0" applyFont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4" borderId="18" xfId="0" applyFont="1" applyFill="1" applyBorder="1"/>
    <xf numFmtId="0" fontId="3" fillId="4" borderId="20" xfId="0" applyFont="1" applyFill="1" applyBorder="1"/>
    <xf numFmtId="0" fontId="3" fillId="4" borderId="1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3" fillId="0" borderId="23" xfId="0" applyFont="1" applyBorder="1"/>
    <xf numFmtId="0" fontId="4" fillId="5" borderId="16" xfId="0" applyFont="1" applyFill="1" applyBorder="1"/>
    <xf numFmtId="0" fontId="4" fillId="5" borderId="17" xfId="0" applyFont="1" applyFill="1" applyBorder="1"/>
    <xf numFmtId="0" fontId="4" fillId="5" borderId="20" xfId="0" applyFont="1" applyFill="1" applyBorder="1"/>
    <xf numFmtId="0" fontId="4" fillId="5" borderId="22" xfId="0" applyFont="1" applyFill="1" applyBorder="1"/>
    <xf numFmtId="0" fontId="4" fillId="3" borderId="0" xfId="0" applyFont="1" applyFill="1"/>
    <xf numFmtId="0" fontId="3" fillId="3" borderId="0" xfId="0" applyFont="1" applyFill="1" applyAlignment="1">
      <alignment wrapText="1"/>
    </xf>
    <xf numFmtId="0" fontId="14" fillId="3" borderId="0" xfId="0" applyFont="1" applyFill="1"/>
    <xf numFmtId="164" fontId="4" fillId="6" borderId="0" xfId="0" applyNumberFormat="1" applyFont="1" applyFill="1" applyAlignment="1">
      <alignment horizontal="left"/>
    </xf>
    <xf numFmtId="0" fontId="3" fillId="7" borderId="16" xfId="0" applyFont="1" applyFill="1" applyBorder="1"/>
    <xf numFmtId="0" fontId="3" fillId="7" borderId="17" xfId="0" applyFont="1" applyFill="1" applyBorder="1"/>
    <xf numFmtId="0" fontId="3" fillId="7" borderId="18" xfId="0" applyFont="1" applyFill="1" applyBorder="1"/>
    <xf numFmtId="0" fontId="3" fillId="7" borderId="44" xfId="0" applyFont="1" applyFill="1" applyBorder="1"/>
    <xf numFmtId="0" fontId="3" fillId="7" borderId="20" xfId="0" applyFont="1" applyFill="1" applyBorder="1"/>
    <xf numFmtId="0" fontId="3" fillId="7" borderId="1" xfId="0" applyFont="1" applyFill="1" applyBorder="1"/>
    <xf numFmtId="0" fontId="3" fillId="7" borderId="21" xfId="0" applyFont="1" applyFill="1" applyBorder="1"/>
    <xf numFmtId="0" fontId="3" fillId="7" borderId="41" xfId="0" applyFont="1" applyFill="1" applyBorder="1"/>
    <xf numFmtId="0" fontId="3" fillId="7" borderId="22" xfId="0" applyFont="1" applyFill="1" applyBorder="1"/>
    <xf numFmtId="0" fontId="3" fillId="7" borderId="23" xfId="0" applyFont="1" applyFill="1" applyBorder="1"/>
    <xf numFmtId="0" fontId="3" fillId="7" borderId="24" xfId="0" applyFont="1" applyFill="1" applyBorder="1"/>
    <xf numFmtId="0" fontId="3" fillId="7" borderId="42" xfId="0" applyFont="1" applyFill="1" applyBorder="1"/>
    <xf numFmtId="0" fontId="0" fillId="7" borderId="23" xfId="0" applyFill="1" applyBorder="1"/>
    <xf numFmtId="12" fontId="3" fillId="7" borderId="17" xfId="0" applyNumberFormat="1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12" fontId="3" fillId="7" borderId="1" xfId="0" applyNumberFormat="1" applyFont="1" applyFill="1" applyBorder="1" applyAlignment="1">
      <alignment horizontal="left" vertical="center"/>
    </xf>
    <xf numFmtId="0" fontId="5" fillId="7" borderId="21" xfId="0" applyFont="1" applyFill="1" applyBorder="1" applyAlignment="1">
      <alignment horizontal="left" vertical="center"/>
    </xf>
    <xf numFmtId="0" fontId="3" fillId="7" borderId="21" xfId="0" applyFont="1" applyFill="1" applyBorder="1" applyAlignment="1">
      <alignment horizontal="left" vertical="center"/>
    </xf>
    <xf numFmtId="0" fontId="3" fillId="7" borderId="21" xfId="0" applyFont="1" applyFill="1" applyBorder="1" applyAlignment="1">
      <alignment horizontal="left" vertical="center" wrapText="1"/>
    </xf>
    <xf numFmtId="12" fontId="3" fillId="7" borderId="23" xfId="0" applyNumberFormat="1" applyFont="1" applyFill="1" applyBorder="1" applyAlignment="1">
      <alignment horizontal="left" vertical="center"/>
    </xf>
    <xf numFmtId="0" fontId="3" fillId="7" borderId="24" xfId="0" applyFont="1" applyFill="1" applyBorder="1" applyAlignment="1">
      <alignment horizontal="left" vertical="center" wrapText="1"/>
    </xf>
    <xf numFmtId="12" fontId="3" fillId="7" borderId="44" xfId="0" applyNumberFormat="1" applyFont="1" applyFill="1" applyBorder="1" applyAlignment="1">
      <alignment horizontal="left" vertical="center"/>
    </xf>
    <xf numFmtId="12" fontId="3" fillId="7" borderId="41" xfId="0" applyNumberFormat="1" applyFont="1" applyFill="1" applyBorder="1" applyAlignment="1">
      <alignment horizontal="left" vertical="center"/>
    </xf>
    <xf numFmtId="12" fontId="3" fillId="7" borderId="42" xfId="0" applyNumberFormat="1" applyFont="1" applyFill="1" applyBorder="1" applyAlignment="1">
      <alignment horizontal="left" vertical="center"/>
    </xf>
    <xf numFmtId="12" fontId="3" fillId="7" borderId="45" xfId="0" applyNumberFormat="1" applyFont="1" applyFill="1" applyBorder="1" applyAlignment="1">
      <alignment horizontal="left" vertical="center"/>
    </xf>
    <xf numFmtId="0" fontId="3" fillId="7" borderId="38" xfId="0" applyFont="1" applyFill="1" applyBorder="1" applyAlignment="1">
      <alignment horizontal="left" vertical="center"/>
    </xf>
    <xf numFmtId="0" fontId="3" fillId="7" borderId="34" xfId="0" applyFont="1" applyFill="1" applyBorder="1" applyAlignment="1">
      <alignment horizontal="left" vertical="center"/>
    </xf>
    <xf numFmtId="12" fontId="3" fillId="7" borderId="2" xfId="0" applyNumberFormat="1" applyFont="1" applyFill="1" applyBorder="1" applyAlignment="1">
      <alignment horizontal="left" vertical="center"/>
    </xf>
    <xf numFmtId="12" fontId="3" fillId="7" borderId="33" xfId="0" applyNumberFormat="1" applyFont="1" applyFill="1" applyBorder="1" applyAlignment="1">
      <alignment horizontal="left" vertical="center"/>
    </xf>
    <xf numFmtId="0" fontId="3" fillId="7" borderId="34" xfId="0" applyFont="1" applyFill="1" applyBorder="1" applyAlignment="1">
      <alignment horizontal="left" vertical="center" wrapText="1"/>
    </xf>
    <xf numFmtId="12" fontId="3" fillId="7" borderId="1" xfId="0" applyNumberFormat="1" applyFont="1" applyFill="1" applyBorder="1" applyAlignment="1">
      <alignment horizontal="center" vertical="center"/>
    </xf>
    <xf numFmtId="12" fontId="3" fillId="7" borderId="23" xfId="0" applyNumberFormat="1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/>
    </xf>
    <xf numFmtId="0" fontId="4" fillId="0" borderId="0" xfId="0" applyFont="1" applyAlignment="1">
      <alignment horizontal="right" indent="2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 indent="4"/>
    </xf>
    <xf numFmtId="0" fontId="4" fillId="5" borderId="1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0" xfId="0" applyFont="1" applyAlignment="1"/>
    <xf numFmtId="0" fontId="10" fillId="0" borderId="39" xfId="0" applyFont="1" applyBorder="1" applyAlignment="1"/>
    <xf numFmtId="0" fontId="10" fillId="0" borderId="37" xfId="0" applyFont="1" applyBorder="1" applyAlignment="1"/>
  </cellXfs>
  <cellStyles count="2">
    <cellStyle name="Normal" xfId="0" builtinId="0"/>
    <cellStyle name="Standaard 271" xfId="1" xr:uid="{00000000-0005-0000-0000-000001000000}"/>
  </cellStyles>
  <dxfs count="13">
    <dxf>
      <fill>
        <patternFill>
          <bgColor rgb="FFFF4646"/>
        </patternFill>
      </fill>
    </dxf>
    <dxf>
      <fill>
        <patternFill>
          <bgColor rgb="FFFF4646"/>
        </patternFill>
      </fill>
    </dxf>
    <dxf>
      <fill>
        <patternFill>
          <bgColor rgb="FFFF4646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4646"/>
      <color rgb="FF140000"/>
      <color rgb="FFFF0000"/>
      <color rgb="FFFF3300"/>
      <color rgb="FFFFFFFF"/>
      <color rgb="FF204A54"/>
      <color rgb="FFECECED"/>
      <color rgb="FF868686"/>
      <color rgb="FF03A9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930089</xdr:colOff>
      <xdr:row>45</xdr:row>
      <xdr:rowOff>139450</xdr:rowOff>
    </xdr:from>
    <xdr:to>
      <xdr:col>9</xdr:col>
      <xdr:colOff>537883</xdr:colOff>
      <xdr:row>50</xdr:row>
      <xdr:rowOff>1156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5684" y="8984093"/>
          <a:ext cx="7167318" cy="857901"/>
        </a:xfrm>
        <a:prstGeom prst="rect">
          <a:avLst/>
        </a:prstGeom>
      </xdr:spPr>
    </xdr:pic>
    <xdr:clientData/>
  </xdr:twoCellAnchor>
  <xdr:twoCellAnchor editAs="oneCell">
    <xdr:from>
      <xdr:col>4</xdr:col>
      <xdr:colOff>43995</xdr:colOff>
      <xdr:row>7</xdr:row>
      <xdr:rowOff>45356</xdr:rowOff>
    </xdr:from>
    <xdr:to>
      <xdr:col>5</xdr:col>
      <xdr:colOff>0</xdr:colOff>
      <xdr:row>44</xdr:row>
      <xdr:rowOff>109099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376" y="1520975"/>
          <a:ext cx="2411338" cy="6329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6"/>
  <sheetViews>
    <sheetView tabSelected="1" zoomScale="63" zoomScaleNormal="63" workbookViewId="0">
      <selection activeCell="AF11" sqref="AF11"/>
    </sheetView>
  </sheetViews>
  <sheetFormatPr defaultColWidth="9.140625" defaultRowHeight="14.45"/>
  <cols>
    <col min="1" max="1" width="12.42578125" customWidth="1"/>
    <col min="2" max="2" width="9.140625" style="1"/>
    <col min="3" max="3" width="6.7109375" style="1" customWidth="1"/>
    <col min="4" max="4" width="1.85546875" style="1" customWidth="1"/>
    <col min="5" max="5" width="35.85546875" style="1" customWidth="1"/>
    <col min="6" max="6" width="11.42578125" style="2" customWidth="1"/>
    <col min="7" max="7" width="28.7109375" style="2" customWidth="1"/>
    <col min="8" max="8" width="73.42578125" style="1" customWidth="1"/>
    <col min="9" max="9" width="11" style="1" customWidth="1"/>
    <col min="10" max="10" width="9.42578125" style="1" customWidth="1"/>
    <col min="11" max="11" width="15.7109375" style="1" customWidth="1"/>
    <col min="12" max="12" width="10.42578125" style="1" customWidth="1"/>
    <col min="13" max="13" width="9.140625" style="1"/>
    <col min="14" max="14" width="11" style="1" bestFit="1" customWidth="1"/>
    <col min="15" max="15" width="10.85546875" style="1" customWidth="1"/>
    <col min="16" max="16" width="11.7109375" style="1" customWidth="1"/>
    <col min="17" max="17" width="6.140625" style="1" customWidth="1"/>
    <col min="18" max="18" width="11.42578125" style="1" customWidth="1"/>
    <col min="19" max="19" width="10" style="1" customWidth="1"/>
    <col min="20" max="20" width="14.28515625" style="1" customWidth="1"/>
    <col min="21" max="21" width="8.85546875" style="1" customWidth="1"/>
    <col min="22" max="22" width="11" style="1" bestFit="1" customWidth="1"/>
    <col min="23" max="23" width="10" style="1" hidden="1" customWidth="1"/>
    <col min="24" max="24" width="0" style="1" hidden="1" customWidth="1"/>
    <col min="25" max="25" width="9.140625" style="1" hidden="1" customWidth="1"/>
    <col min="26" max="28" width="0" style="1" hidden="1" customWidth="1"/>
    <col min="29" max="29" width="10.85546875" style="1" hidden="1" customWidth="1"/>
    <col min="30" max="30" width="10" style="1" hidden="1" customWidth="1"/>
    <col min="31" max="31" width="0" style="1" hidden="1" customWidth="1"/>
    <col min="32" max="16384" width="9.140625" style="1"/>
  </cols>
  <sheetData>
    <row r="1" spans="1:32" ht="14.25" customHeight="1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41"/>
      <c r="N1" s="41"/>
      <c r="O1" s="41"/>
      <c r="P1" s="41"/>
      <c r="Q1" s="41"/>
      <c r="R1" s="41"/>
      <c r="S1" s="41"/>
      <c r="T1" s="41"/>
      <c r="U1" s="41"/>
      <c r="V1" s="41"/>
      <c r="W1" s="67"/>
      <c r="X1" s="67"/>
      <c r="Y1" s="67"/>
      <c r="Z1" s="41"/>
      <c r="AA1" s="41"/>
      <c r="AB1" s="41"/>
      <c r="AC1" s="41"/>
      <c r="AD1" s="41"/>
      <c r="AE1" s="41"/>
      <c r="AF1" s="41"/>
    </row>
    <row r="2" spans="1:32" ht="14.2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spans="1:32" ht="14.25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68"/>
      <c r="AA3" s="41"/>
      <c r="AB3" s="41"/>
      <c r="AC3" s="41"/>
      <c r="AD3" s="41"/>
      <c r="AE3" s="41"/>
      <c r="AF3" s="41"/>
    </row>
    <row r="4" spans="1:32" ht="15" customHeight="1">
      <c r="A4" s="109" t="s">
        <v>1</v>
      </c>
      <c r="B4" s="109"/>
      <c r="C4" s="109"/>
      <c r="D4" s="109"/>
      <c r="E4" s="7"/>
      <c r="F4" s="142" t="s">
        <v>2</v>
      </c>
      <c r="G4" s="142"/>
      <c r="H4" s="11"/>
      <c r="M4" s="41"/>
      <c r="N4" s="41"/>
      <c r="O4" s="41"/>
      <c r="P4" s="41"/>
      <c r="Q4" s="41"/>
      <c r="R4" s="41"/>
      <c r="S4" s="41"/>
      <c r="T4" s="41"/>
      <c r="U4" s="69"/>
      <c r="V4" s="41"/>
      <c r="W4" s="41"/>
      <c r="X4" s="41"/>
      <c r="Y4" s="41"/>
      <c r="Z4" s="41"/>
      <c r="AA4" s="41"/>
      <c r="AB4" s="41"/>
      <c r="AC4" s="69"/>
      <c r="AD4" s="41"/>
      <c r="AE4" s="41"/>
      <c r="AF4" s="41"/>
    </row>
    <row r="5" spans="1:32" ht="15" customHeight="1">
      <c r="A5" s="109" t="s">
        <v>3</v>
      </c>
      <c r="B5" s="109"/>
      <c r="C5" s="109"/>
      <c r="D5" s="109"/>
      <c r="E5" s="8"/>
      <c r="F5" s="142" t="s">
        <v>4</v>
      </c>
      <c r="G5" s="142"/>
      <c r="H5" s="70">
        <f>SUM(O46:O51)/1000</f>
        <v>0</v>
      </c>
      <c r="I5" s="149"/>
      <c r="J5" s="149"/>
      <c r="K5" s="10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2" ht="15" thickBot="1"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</row>
    <row r="7" spans="1:32" ht="30.75" customHeight="1" thickBot="1">
      <c r="A7" s="3" t="s">
        <v>5</v>
      </c>
      <c r="B7" s="128" t="s">
        <v>6</v>
      </c>
      <c r="C7" s="129"/>
      <c r="D7" s="130"/>
      <c r="E7" s="12" t="s">
        <v>7</v>
      </c>
      <c r="F7" s="3" t="s">
        <v>8</v>
      </c>
      <c r="G7" s="9" t="s">
        <v>9</v>
      </c>
      <c r="H7" s="4" t="s">
        <v>10</v>
      </c>
      <c r="I7" s="4" t="s">
        <v>11</v>
      </c>
      <c r="J7" s="5" t="s">
        <v>12</v>
      </c>
      <c r="K7" s="6" t="s">
        <v>13</v>
      </c>
      <c r="L7" s="13" t="s">
        <v>14</v>
      </c>
      <c r="M7" s="41"/>
      <c r="N7" s="45" t="s">
        <v>15</v>
      </c>
      <c r="O7" s="46" t="s">
        <v>16</v>
      </c>
      <c r="P7" s="46" t="s">
        <v>17</v>
      </c>
      <c r="Q7" s="47" t="s">
        <v>18</v>
      </c>
      <c r="R7" s="46" t="s">
        <v>19</v>
      </c>
      <c r="S7" s="46" t="s">
        <v>20</v>
      </c>
      <c r="T7" s="47" t="s">
        <v>21</v>
      </c>
      <c r="U7" s="47" t="s">
        <v>22</v>
      </c>
      <c r="V7" s="48" t="s">
        <v>23</v>
      </c>
      <c r="W7" s="49" t="s">
        <v>24</v>
      </c>
      <c r="X7" s="14" t="s">
        <v>25</v>
      </c>
      <c r="Y7" s="50" t="s">
        <v>26</v>
      </c>
      <c r="Z7" s="14" t="s">
        <v>27</v>
      </c>
      <c r="AA7" s="50" t="s">
        <v>28</v>
      </c>
      <c r="AB7" s="50" t="s">
        <v>29</v>
      </c>
      <c r="AC7" s="50" t="s">
        <v>30</v>
      </c>
      <c r="AD7" s="50" t="s">
        <v>31</v>
      </c>
      <c r="AE7" s="51" t="s">
        <v>32</v>
      </c>
      <c r="AF7" s="41"/>
    </row>
    <row r="8" spans="1:32" ht="13.5" customHeight="1">
      <c r="A8" s="117" t="s">
        <v>33</v>
      </c>
      <c r="B8" s="110" t="s">
        <v>34</v>
      </c>
      <c r="C8" s="110"/>
      <c r="D8" s="111"/>
      <c r="E8" s="131"/>
      <c r="F8" s="15" t="str">
        <f>IF(G8&gt;0,1,"")</f>
        <v/>
      </c>
      <c r="G8" s="84"/>
      <c r="H8" s="85"/>
      <c r="I8" s="16" t="str">
        <f>IFERROR(IF(((Z8+AD8)*L8)&gt;0,(Z8+AD8)*L8,""),"")</f>
        <v/>
      </c>
      <c r="J8" s="17" t="str">
        <f t="shared" ref="J8:J14" si="0">IFERROR(S8+AC8+IF((AB8-(AC8*O8))&gt;=P8,0.5,0),"")</f>
        <v/>
      </c>
      <c r="K8" s="103"/>
      <c r="L8" s="18" t="str">
        <f>IF(IF(T8="Nee",1,U8)&gt;0,IF(T8="Nee",1,U8),"")</f>
        <v/>
      </c>
      <c r="M8" s="41"/>
      <c r="N8" s="71"/>
      <c r="O8" s="72"/>
      <c r="P8" s="72"/>
      <c r="Q8" s="72"/>
      <c r="R8" s="73"/>
      <c r="S8" s="74"/>
      <c r="T8" s="72"/>
      <c r="U8" s="72"/>
      <c r="V8" s="73"/>
      <c r="W8" s="53" t="str">
        <f t="shared" ref="W8:W13" si="1">IF((O8*S8)&gt;0,(O8*S8),"")</f>
        <v/>
      </c>
      <c r="X8" s="54" t="str">
        <f>IFERROR(IF((ROUNDDOWN(380/P8,0))&gt;0,ROUNDDOWN(380/P8,0),""),"")</f>
        <v/>
      </c>
      <c r="Y8" s="54" t="str">
        <f t="shared" ref="Y8:Y13" si="2">IF(K8&gt;0,IF(X8&gt;K8,K8,X8),X8)</f>
        <v/>
      </c>
      <c r="Z8" s="54" t="str">
        <f>IFERROR(IF((S8*Y8)&gt;0,S8*Y8,""),"")</f>
        <v/>
      </c>
      <c r="AA8" s="54" t="str">
        <f t="shared" ref="AA8:AA13" si="3">IF(O8&gt;0,IF(V8="Ja",ROUNDDOWN((Y8*P8/O8),0),0),"")</f>
        <v/>
      </c>
      <c r="AB8" s="54" t="str">
        <f>IF(O8&gt;0,IF(V8="Ja",540-SUM($W$8:$W$13),0),"")</f>
        <v/>
      </c>
      <c r="AC8" s="54" t="str">
        <f t="shared" ref="AC8:AC13" si="4">IF(O8&gt;0,ROUNDDOWN(AB8/O8,0),"")</f>
        <v/>
      </c>
      <c r="AD8" s="54" t="str">
        <f t="shared" ref="AD8:AD13" si="5">IFERROR(IF((AB8-(AC8*O8))&gt;=P8,(AA8),0)+(Y8*AC8),"")</f>
        <v/>
      </c>
      <c r="AE8" s="55" t="str">
        <f t="shared" ref="AE8:AE13" si="6">IFERROR(L8*N8,"")</f>
        <v/>
      </c>
      <c r="AF8" s="41"/>
    </row>
    <row r="9" spans="1:32" ht="13.5" customHeight="1">
      <c r="A9" s="118"/>
      <c r="B9" s="112"/>
      <c r="C9" s="112"/>
      <c r="D9" s="113"/>
      <c r="E9" s="132"/>
      <c r="F9" s="19" t="str">
        <f>IF(G9&gt;0,F8+1,"")</f>
        <v/>
      </c>
      <c r="G9" s="86"/>
      <c r="H9" s="87"/>
      <c r="I9" s="20" t="str">
        <f t="shared" ref="I9:I43" si="7">IFERROR(IF(((Z9+AD9)*L9)&gt;0,(Z9+AD9)*L9,""),"")</f>
        <v/>
      </c>
      <c r="J9" s="21" t="str">
        <f t="shared" si="0"/>
        <v/>
      </c>
      <c r="K9" s="104"/>
      <c r="L9" s="22" t="str">
        <f t="shared" ref="L9:L42" si="8">IF(IF(T9="Nee",1,U9)&gt;0,IF(T9="Nee",1,U9),"")</f>
        <v/>
      </c>
      <c r="M9" s="41"/>
      <c r="N9" s="75"/>
      <c r="O9" s="76"/>
      <c r="P9" s="76"/>
      <c r="Q9" s="76"/>
      <c r="R9" s="77"/>
      <c r="S9" s="78"/>
      <c r="T9" s="76"/>
      <c r="U9" s="76"/>
      <c r="V9" s="77"/>
      <c r="W9" s="56" t="str">
        <f t="shared" si="1"/>
        <v/>
      </c>
      <c r="X9" s="57" t="str">
        <f t="shared" ref="X9:X43" si="9">IFERROR(IF((ROUNDDOWN(380/P9,0))&gt;0,ROUNDDOWN(380/P9,0),""),"")</f>
        <v/>
      </c>
      <c r="Y9" s="57" t="str">
        <f t="shared" si="2"/>
        <v/>
      </c>
      <c r="Z9" s="57" t="str">
        <f t="shared" ref="Z9:Z43" si="10">IFERROR(IF((S9*Y9)&gt;0,S9*Y9,""),"")</f>
        <v/>
      </c>
      <c r="AA9" s="57" t="str">
        <f t="shared" si="3"/>
        <v/>
      </c>
      <c r="AB9" s="57" t="str">
        <f t="shared" ref="AB9:AB13" si="11">IF(O9&gt;0,IF(V9="Ja",540-SUM($W$8:$W$13),0),"")</f>
        <v/>
      </c>
      <c r="AC9" s="57" t="str">
        <f t="shared" si="4"/>
        <v/>
      </c>
      <c r="AD9" s="57" t="str">
        <f t="shared" si="5"/>
        <v/>
      </c>
      <c r="AE9" s="58" t="str">
        <f t="shared" si="6"/>
        <v/>
      </c>
      <c r="AF9" s="41"/>
    </row>
    <row r="10" spans="1:32" ht="13.5" customHeight="1">
      <c r="A10" s="118"/>
      <c r="B10" s="112"/>
      <c r="C10" s="112"/>
      <c r="D10" s="113"/>
      <c r="E10" s="132"/>
      <c r="F10" s="23" t="str">
        <f t="shared" ref="F10:F11" si="12">IF(G10&gt;0,F9+1,"")</f>
        <v/>
      </c>
      <c r="G10" s="86"/>
      <c r="H10" s="88"/>
      <c r="I10" s="20" t="str">
        <f t="shared" si="7"/>
        <v/>
      </c>
      <c r="J10" s="24" t="str">
        <f t="shared" si="0"/>
        <v/>
      </c>
      <c r="K10" s="104"/>
      <c r="L10" s="25" t="str">
        <f t="shared" si="8"/>
        <v/>
      </c>
      <c r="M10" s="41"/>
      <c r="N10" s="75"/>
      <c r="O10" s="76"/>
      <c r="P10" s="76"/>
      <c r="Q10" s="76"/>
      <c r="R10" s="77"/>
      <c r="S10" s="78"/>
      <c r="T10" s="76"/>
      <c r="U10" s="76"/>
      <c r="V10" s="77"/>
      <c r="W10" s="56" t="str">
        <f t="shared" si="1"/>
        <v/>
      </c>
      <c r="X10" s="57" t="str">
        <f t="shared" si="9"/>
        <v/>
      </c>
      <c r="Y10" s="57" t="str">
        <f t="shared" si="2"/>
        <v/>
      </c>
      <c r="Z10" s="57" t="str">
        <f t="shared" si="10"/>
        <v/>
      </c>
      <c r="AA10" s="57" t="str">
        <f t="shared" si="3"/>
        <v/>
      </c>
      <c r="AB10" s="57" t="str">
        <f t="shared" si="11"/>
        <v/>
      </c>
      <c r="AC10" s="57" t="str">
        <f t="shared" si="4"/>
        <v/>
      </c>
      <c r="AD10" s="57" t="str">
        <f t="shared" si="5"/>
        <v/>
      </c>
      <c r="AE10" s="58" t="str">
        <f t="shared" si="6"/>
        <v/>
      </c>
      <c r="AF10" s="41"/>
    </row>
    <row r="11" spans="1:32" ht="13.5" customHeight="1">
      <c r="A11" s="118"/>
      <c r="B11" s="112"/>
      <c r="C11" s="112"/>
      <c r="D11" s="113"/>
      <c r="E11" s="132"/>
      <c r="F11" s="19" t="str">
        <f t="shared" si="12"/>
        <v/>
      </c>
      <c r="G11" s="86"/>
      <c r="H11" s="89"/>
      <c r="I11" s="20" t="str">
        <f t="shared" si="7"/>
        <v/>
      </c>
      <c r="J11" s="24" t="str">
        <f t="shared" si="0"/>
        <v/>
      </c>
      <c r="K11" s="104"/>
      <c r="L11" s="22" t="str">
        <f t="shared" si="8"/>
        <v/>
      </c>
      <c r="M11" s="41"/>
      <c r="N11" s="75"/>
      <c r="O11" s="76"/>
      <c r="P11" s="76"/>
      <c r="Q11" s="76"/>
      <c r="R11" s="77"/>
      <c r="S11" s="78"/>
      <c r="T11" s="76"/>
      <c r="U11" s="76"/>
      <c r="V11" s="77"/>
      <c r="W11" s="56" t="str">
        <f t="shared" si="1"/>
        <v/>
      </c>
      <c r="X11" s="57" t="str">
        <f t="shared" si="9"/>
        <v/>
      </c>
      <c r="Y11" s="57" t="str">
        <f t="shared" si="2"/>
        <v/>
      </c>
      <c r="Z11" s="57" t="str">
        <f t="shared" si="10"/>
        <v/>
      </c>
      <c r="AA11" s="57" t="str">
        <f t="shared" si="3"/>
        <v/>
      </c>
      <c r="AB11" s="57" t="str">
        <f t="shared" si="11"/>
        <v/>
      </c>
      <c r="AC11" s="57" t="str">
        <f t="shared" si="4"/>
        <v/>
      </c>
      <c r="AD11" s="57" t="str">
        <f t="shared" si="5"/>
        <v/>
      </c>
      <c r="AE11" s="58" t="str">
        <f t="shared" si="6"/>
        <v/>
      </c>
      <c r="AF11" s="41"/>
    </row>
    <row r="12" spans="1:32" ht="13.5" customHeight="1">
      <c r="A12" s="118"/>
      <c r="B12" s="112"/>
      <c r="C12" s="112"/>
      <c r="D12" s="113"/>
      <c r="E12" s="132"/>
      <c r="F12" s="19" t="str">
        <f>IF(G12&gt;0,F11+1,"")</f>
        <v/>
      </c>
      <c r="G12" s="86"/>
      <c r="H12" s="88"/>
      <c r="I12" s="20" t="str">
        <f t="shared" si="7"/>
        <v/>
      </c>
      <c r="J12" s="24" t="str">
        <f t="shared" si="0"/>
        <v/>
      </c>
      <c r="K12" s="104"/>
      <c r="L12" s="25" t="str">
        <f t="shared" si="8"/>
        <v/>
      </c>
      <c r="M12" s="41"/>
      <c r="N12" s="75"/>
      <c r="O12" s="76"/>
      <c r="P12" s="76"/>
      <c r="Q12" s="76"/>
      <c r="R12" s="77"/>
      <c r="S12" s="78"/>
      <c r="T12" s="76"/>
      <c r="U12" s="76"/>
      <c r="V12" s="77"/>
      <c r="W12" s="56" t="str">
        <f t="shared" si="1"/>
        <v/>
      </c>
      <c r="X12" s="57" t="str">
        <f t="shared" si="9"/>
        <v/>
      </c>
      <c r="Y12" s="57" t="str">
        <f t="shared" si="2"/>
        <v/>
      </c>
      <c r="Z12" s="57" t="str">
        <f t="shared" si="10"/>
        <v/>
      </c>
      <c r="AA12" s="57" t="str">
        <f t="shared" si="3"/>
        <v/>
      </c>
      <c r="AB12" s="57" t="str">
        <f t="shared" si="11"/>
        <v/>
      </c>
      <c r="AC12" s="57" t="str">
        <f t="shared" si="4"/>
        <v/>
      </c>
      <c r="AD12" s="57" t="str">
        <f t="shared" si="5"/>
        <v/>
      </c>
      <c r="AE12" s="58" t="str">
        <f t="shared" si="6"/>
        <v/>
      </c>
      <c r="AF12" s="41"/>
    </row>
    <row r="13" spans="1:32" ht="13.5" customHeight="1" thickBot="1">
      <c r="A13" s="119"/>
      <c r="B13" s="112"/>
      <c r="C13" s="112"/>
      <c r="D13" s="113"/>
      <c r="E13" s="132"/>
      <c r="F13" s="26" t="str">
        <f>IF(G13&gt;0,F12+1,"")</f>
        <v/>
      </c>
      <c r="G13" s="90"/>
      <c r="H13" s="91"/>
      <c r="I13" s="27" t="str">
        <f t="shared" si="7"/>
        <v/>
      </c>
      <c r="J13" s="28" t="str">
        <f t="shared" si="0"/>
        <v/>
      </c>
      <c r="K13" s="105"/>
      <c r="L13" s="29" t="str">
        <f t="shared" si="8"/>
        <v/>
      </c>
      <c r="M13" s="41"/>
      <c r="N13" s="79"/>
      <c r="O13" s="80"/>
      <c r="P13" s="80"/>
      <c r="Q13" s="80"/>
      <c r="R13" s="81"/>
      <c r="S13" s="82"/>
      <c r="T13" s="80"/>
      <c r="U13" s="80"/>
      <c r="V13" s="81"/>
      <c r="W13" s="59" t="str">
        <f t="shared" si="1"/>
        <v/>
      </c>
      <c r="X13" s="60" t="str">
        <f t="shared" si="9"/>
        <v/>
      </c>
      <c r="Y13" s="60" t="str">
        <f t="shared" si="2"/>
        <v/>
      </c>
      <c r="Z13" s="60" t="str">
        <f t="shared" si="10"/>
        <v/>
      </c>
      <c r="AA13" s="60" t="str">
        <f t="shared" si="3"/>
        <v/>
      </c>
      <c r="AB13" s="60" t="str">
        <f t="shared" si="11"/>
        <v/>
      </c>
      <c r="AC13" s="60" t="str">
        <f t="shared" si="4"/>
        <v/>
      </c>
      <c r="AD13" s="60" t="str">
        <f t="shared" si="5"/>
        <v/>
      </c>
      <c r="AE13" s="61" t="str">
        <f t="shared" si="6"/>
        <v/>
      </c>
      <c r="AF13" s="41"/>
    </row>
    <row r="14" spans="1:32" ht="13.5" customHeight="1">
      <c r="A14" s="114" t="str">
        <f>IF(MAX(AE14:AE19)=0,"⊘",IF((MAX(AE14:AE19)+10)&lt;=182,"⚫",IF((MAX(AE14:AE19)+10)&lt;=212,"◼",IF((MAX(AE14:AE19)+10)&lt;=242,"⬣",IF((MAX(AE14:AE19)+10)&lt;=272,"★",IF((MAX(AE14:AE19)+10)&lt;=302,"🌙","☀"))))))</f>
        <v>⊘</v>
      </c>
      <c r="B14" s="110" t="s">
        <v>35</v>
      </c>
      <c r="C14" s="110"/>
      <c r="D14" s="111"/>
      <c r="E14" s="132"/>
      <c r="F14" s="17"/>
      <c r="G14" s="92"/>
      <c r="H14" s="85"/>
      <c r="I14" s="16" t="str">
        <f>IFERROR(IF(((Z14+AD14)*L14)&gt;0,(Z14+AD14)*L14,""),"")</f>
        <v/>
      </c>
      <c r="J14" s="17" t="str">
        <f t="shared" si="0"/>
        <v/>
      </c>
      <c r="K14" s="103"/>
      <c r="L14" s="30" t="str">
        <f t="shared" si="8"/>
        <v/>
      </c>
      <c r="M14" s="41"/>
      <c r="N14" s="71"/>
      <c r="O14" s="72"/>
      <c r="P14" s="72"/>
      <c r="Q14" s="72"/>
      <c r="R14" s="73"/>
      <c r="S14" s="74"/>
      <c r="T14" s="72"/>
      <c r="U14" s="72"/>
      <c r="V14" s="73"/>
      <c r="W14" s="53" t="str">
        <f>IF((O14*S14)&gt;0,(O14*S14),"")</f>
        <v/>
      </c>
      <c r="X14" s="54" t="str">
        <f>IFERROR(IF((ROUNDDOWN(380/P14,0))&gt;0,ROUNDDOWN(380/P14,0),""),"")</f>
        <v/>
      </c>
      <c r="Y14" s="54" t="str">
        <f>IF(K14&gt;0,IF(X14&gt;K14,K14,X14),X14)</f>
        <v/>
      </c>
      <c r="Z14" s="54" t="str">
        <f>IFERROR(IF((S14*Y14)&gt;0,S14*Y14,""),"")</f>
        <v/>
      </c>
      <c r="AA14" s="54" t="str">
        <f>IF(O14&gt;0,IF(V14="Ja",ROUNDDOWN((Y14*P14/O14),0),0),"")</f>
        <v/>
      </c>
      <c r="AB14" s="54" t="str">
        <f t="shared" ref="AB14:AB19" si="13">IF(O14&gt;0,IF(V14="Ja",540-SUM($W$14:$W$19),0),"")</f>
        <v/>
      </c>
      <c r="AC14" s="54" t="str">
        <f>IF(O14&gt;0,ROUNDDOWN(AB14/O14,0),"")</f>
        <v/>
      </c>
      <c r="AD14" s="54" t="str">
        <f>IFERROR(IF((AB14-(AC14*O14))&gt;=P14,(AA14),0)+(Y14*AC14),"")</f>
        <v/>
      </c>
      <c r="AE14" s="55" t="str">
        <f>IFERROR(L14*N14,"")</f>
        <v/>
      </c>
      <c r="AF14" s="41"/>
    </row>
    <row r="15" spans="1:32" ht="13.5" customHeight="1">
      <c r="A15" s="150"/>
      <c r="B15" s="112"/>
      <c r="C15" s="112"/>
      <c r="D15" s="113"/>
      <c r="E15" s="132"/>
      <c r="F15" s="24"/>
      <c r="G15" s="93"/>
      <c r="H15" s="88"/>
      <c r="I15" s="31" t="str">
        <f>IFERROR(IF(((Z15+AD15)*L15)&gt;0,(Z15+AD15)*L15,""),"")</f>
        <v/>
      </c>
      <c r="J15" s="24" t="str">
        <f>IFERROR(S15+AC15+IF((AB15-(AC15*O15))&gt;=P15,0.5,0),"")</f>
        <v/>
      </c>
      <c r="K15" s="104"/>
      <c r="L15" s="32" t="str">
        <f t="shared" si="8"/>
        <v/>
      </c>
      <c r="M15" s="41"/>
      <c r="N15" s="75"/>
      <c r="O15" s="76"/>
      <c r="P15" s="76"/>
      <c r="Q15" s="76"/>
      <c r="R15" s="77"/>
      <c r="S15" s="78"/>
      <c r="T15" s="76"/>
      <c r="U15" s="76"/>
      <c r="V15" s="77"/>
      <c r="W15" s="56" t="str">
        <f t="shared" ref="W15:W43" si="14">IF((O15*S15)&gt;0,(O15*S15),"")</f>
        <v/>
      </c>
      <c r="X15" s="57" t="str">
        <f t="shared" si="9"/>
        <v/>
      </c>
      <c r="Y15" s="57" t="str">
        <f t="shared" ref="Y15:Y43" si="15">IF(K15&gt;0,IF(X15&gt;K15,K15,X15),X15)</f>
        <v/>
      </c>
      <c r="Z15" s="57" t="str">
        <f t="shared" si="10"/>
        <v/>
      </c>
      <c r="AA15" s="57" t="str">
        <f t="shared" ref="AA15:AA43" si="16">IF(O15&gt;0,IF(V15="Ja",ROUNDDOWN((Y15*P15/O15),0),0),"")</f>
        <v/>
      </c>
      <c r="AB15" s="57" t="str">
        <f t="shared" si="13"/>
        <v/>
      </c>
      <c r="AC15" s="57" t="str">
        <f>IF(O15&gt;0,ROUNDDOWN(AB15/O15,0),"")</f>
        <v/>
      </c>
      <c r="AD15" s="57" t="str">
        <f>IFERROR(IF((AB15-(AC15*O15))&gt;=P15,(AA15),0)+(Y15*AC15),"")</f>
        <v/>
      </c>
      <c r="AE15" s="58" t="str">
        <f t="shared" ref="AE15:AE43" si="17">IFERROR(L15*N15,"")</f>
        <v/>
      </c>
      <c r="AF15" s="41"/>
    </row>
    <row r="16" spans="1:32" ht="13.5" customHeight="1">
      <c r="A16" s="150"/>
      <c r="B16" s="112"/>
      <c r="C16" s="112"/>
      <c r="D16" s="113"/>
      <c r="E16" s="132"/>
      <c r="F16" s="24"/>
      <c r="G16" s="93"/>
      <c r="H16" s="88"/>
      <c r="I16" s="20" t="str">
        <f>IFERROR(IF(((Z16+AD16)*L16)&gt;0,(Z16+AD16)*L16,""),"")</f>
        <v/>
      </c>
      <c r="J16" s="24" t="str">
        <f t="shared" ref="J16:J43" si="18">IFERROR(S16+AC16+IF((AB16-(AC16*O16))&gt;=P16,0.5,0),"")</f>
        <v/>
      </c>
      <c r="K16" s="104"/>
      <c r="L16" s="32" t="str">
        <f t="shared" si="8"/>
        <v/>
      </c>
      <c r="M16" s="41"/>
      <c r="N16" s="75"/>
      <c r="O16" s="76"/>
      <c r="P16" s="76"/>
      <c r="Q16" s="76"/>
      <c r="R16" s="77"/>
      <c r="S16" s="78"/>
      <c r="T16" s="76"/>
      <c r="U16" s="76"/>
      <c r="V16" s="77"/>
      <c r="W16" s="56" t="str">
        <f t="shared" si="14"/>
        <v/>
      </c>
      <c r="X16" s="57" t="str">
        <f t="shared" si="9"/>
        <v/>
      </c>
      <c r="Y16" s="57" t="str">
        <f t="shared" si="15"/>
        <v/>
      </c>
      <c r="Z16" s="57" t="str">
        <f t="shared" si="10"/>
        <v/>
      </c>
      <c r="AA16" s="57" t="str">
        <f t="shared" si="16"/>
        <v/>
      </c>
      <c r="AB16" s="57" t="str">
        <f t="shared" si="13"/>
        <v/>
      </c>
      <c r="AC16" s="57" t="str">
        <f t="shared" ref="AC16:AC43" si="19">IF(O16&gt;0,ROUNDDOWN(AB16/O16,0),"")</f>
        <v/>
      </c>
      <c r="AD16" s="57" t="str">
        <f t="shared" ref="AD16:AD43" si="20">IFERROR(IF((AB16-(AC16*O16))&gt;=P16,(AA16),0)+(Y16*AC16),"")</f>
        <v/>
      </c>
      <c r="AE16" s="58" t="str">
        <f t="shared" si="17"/>
        <v/>
      </c>
      <c r="AF16" s="41"/>
    </row>
    <row r="17" spans="1:32" ht="13.5" customHeight="1">
      <c r="A17" s="150"/>
      <c r="B17" s="112"/>
      <c r="C17" s="112"/>
      <c r="D17" s="113"/>
      <c r="E17" s="132"/>
      <c r="F17" s="24"/>
      <c r="G17" s="93"/>
      <c r="H17" s="88"/>
      <c r="I17" s="20" t="str">
        <f t="shared" si="7"/>
        <v/>
      </c>
      <c r="J17" s="24" t="str">
        <f t="shared" si="18"/>
        <v/>
      </c>
      <c r="K17" s="104"/>
      <c r="L17" s="32" t="str">
        <f t="shared" si="8"/>
        <v/>
      </c>
      <c r="M17" s="41"/>
      <c r="N17" s="75"/>
      <c r="O17" s="76"/>
      <c r="P17" s="76"/>
      <c r="Q17" s="76"/>
      <c r="R17" s="77"/>
      <c r="S17" s="78"/>
      <c r="T17" s="76"/>
      <c r="U17" s="76"/>
      <c r="V17" s="77"/>
      <c r="W17" s="56" t="str">
        <f t="shared" si="14"/>
        <v/>
      </c>
      <c r="X17" s="57" t="str">
        <f t="shared" si="9"/>
        <v/>
      </c>
      <c r="Y17" s="57" t="str">
        <f t="shared" si="15"/>
        <v/>
      </c>
      <c r="Z17" s="57" t="str">
        <f t="shared" si="10"/>
        <v/>
      </c>
      <c r="AA17" s="57" t="str">
        <f t="shared" si="16"/>
        <v/>
      </c>
      <c r="AB17" s="57" t="str">
        <f t="shared" si="13"/>
        <v/>
      </c>
      <c r="AC17" s="57" t="str">
        <f t="shared" si="19"/>
        <v/>
      </c>
      <c r="AD17" s="57" t="str">
        <f t="shared" si="20"/>
        <v/>
      </c>
      <c r="AE17" s="58" t="str">
        <f t="shared" si="17"/>
        <v/>
      </c>
      <c r="AF17" s="41"/>
    </row>
    <row r="18" spans="1:32" ht="13.5" customHeight="1">
      <c r="A18" s="150"/>
      <c r="B18" s="112"/>
      <c r="C18" s="112"/>
      <c r="D18" s="113"/>
      <c r="E18" s="132"/>
      <c r="F18" s="24"/>
      <c r="G18" s="93"/>
      <c r="H18" s="89"/>
      <c r="I18" s="33" t="str">
        <f t="shared" si="7"/>
        <v/>
      </c>
      <c r="J18" s="34" t="str">
        <f t="shared" si="18"/>
        <v/>
      </c>
      <c r="K18" s="106"/>
      <c r="L18" s="32" t="str">
        <f t="shared" si="8"/>
        <v/>
      </c>
      <c r="M18" s="41"/>
      <c r="N18" s="75"/>
      <c r="O18" s="76"/>
      <c r="P18" s="76"/>
      <c r="Q18" s="76"/>
      <c r="R18" s="77"/>
      <c r="S18" s="78"/>
      <c r="T18" s="76"/>
      <c r="U18" s="76"/>
      <c r="V18" s="77"/>
      <c r="W18" s="56" t="str">
        <f t="shared" si="14"/>
        <v/>
      </c>
      <c r="X18" s="57" t="str">
        <f t="shared" si="9"/>
        <v/>
      </c>
      <c r="Y18" s="57" t="str">
        <f t="shared" si="15"/>
        <v/>
      </c>
      <c r="Z18" s="57" t="str">
        <f t="shared" si="10"/>
        <v/>
      </c>
      <c r="AA18" s="57" t="str">
        <f t="shared" si="16"/>
        <v/>
      </c>
      <c r="AB18" s="57" t="str">
        <f t="shared" si="13"/>
        <v/>
      </c>
      <c r="AC18" s="57" t="str">
        <f t="shared" si="19"/>
        <v/>
      </c>
      <c r="AD18" s="57" t="str">
        <f t="shared" si="20"/>
        <v/>
      </c>
      <c r="AE18" s="58" t="str">
        <f t="shared" si="17"/>
        <v/>
      </c>
      <c r="AF18" s="41"/>
    </row>
    <row r="19" spans="1:32" ht="13.5" customHeight="1" thickBot="1">
      <c r="A19" s="151"/>
      <c r="B19" s="112"/>
      <c r="C19" s="112"/>
      <c r="D19" s="113"/>
      <c r="E19" s="132"/>
      <c r="F19" s="35"/>
      <c r="G19" s="94"/>
      <c r="H19" s="91"/>
      <c r="I19" s="36" t="str">
        <f t="shared" si="7"/>
        <v/>
      </c>
      <c r="J19" s="35" t="str">
        <f t="shared" si="18"/>
        <v/>
      </c>
      <c r="K19" s="107"/>
      <c r="L19" s="37" t="str">
        <f t="shared" si="8"/>
        <v/>
      </c>
      <c r="M19" s="41"/>
      <c r="N19" s="79"/>
      <c r="O19" s="80"/>
      <c r="P19" s="80"/>
      <c r="Q19" s="80"/>
      <c r="R19" s="81"/>
      <c r="S19" s="82"/>
      <c r="T19" s="80"/>
      <c r="U19" s="80"/>
      <c r="V19" s="81"/>
      <c r="W19" s="59" t="str">
        <f t="shared" si="14"/>
        <v/>
      </c>
      <c r="X19" s="60" t="str">
        <f t="shared" si="9"/>
        <v/>
      </c>
      <c r="Y19" s="60" t="str">
        <f t="shared" si="15"/>
        <v/>
      </c>
      <c r="Z19" s="60" t="str">
        <f t="shared" si="10"/>
        <v/>
      </c>
      <c r="AA19" s="60" t="str">
        <f t="shared" si="16"/>
        <v/>
      </c>
      <c r="AB19" s="60" t="str">
        <f t="shared" si="13"/>
        <v/>
      </c>
      <c r="AC19" s="60" t="str">
        <f t="shared" si="19"/>
        <v/>
      </c>
      <c r="AD19" s="60" t="str">
        <f t="shared" si="20"/>
        <v/>
      </c>
      <c r="AE19" s="61" t="str">
        <f t="shared" si="17"/>
        <v/>
      </c>
      <c r="AF19" s="41"/>
    </row>
    <row r="20" spans="1:32" ht="13.5" customHeight="1">
      <c r="A20" s="114" t="str">
        <f>IF(MAX(AE20:AE25)=0,"⊘",IF((MAX(AE20:AE25)+10)&lt;=182,"⚫",IF((MAX(AE20:AE25)+10)&lt;=212,"◼",IF((MAX(AE20:AE25)+10)&lt;=242,"⬣",IF((MAX(AE20:AE25)+10)&lt;=272,"★",IF((MAX(AE20:AE25)+10)&lt;=302,"🌙","☀"))))))</f>
        <v>⊘</v>
      </c>
      <c r="B20" s="110" t="s">
        <v>36</v>
      </c>
      <c r="C20" s="110"/>
      <c r="D20" s="111"/>
      <c r="E20" s="132"/>
      <c r="F20" s="38"/>
      <c r="G20" s="95"/>
      <c r="H20" s="96"/>
      <c r="I20" s="31" t="str">
        <f t="shared" si="7"/>
        <v/>
      </c>
      <c r="J20" s="21" t="str">
        <f t="shared" si="18"/>
        <v/>
      </c>
      <c r="K20" s="108"/>
      <c r="L20" s="25" t="str">
        <f t="shared" si="8"/>
        <v/>
      </c>
      <c r="M20" s="41"/>
      <c r="N20" s="71"/>
      <c r="O20" s="72"/>
      <c r="P20" s="72"/>
      <c r="Q20" s="72"/>
      <c r="R20" s="73"/>
      <c r="S20" s="74"/>
      <c r="T20" s="72"/>
      <c r="U20" s="72"/>
      <c r="V20" s="73"/>
      <c r="W20" s="53" t="str">
        <f t="shared" si="14"/>
        <v/>
      </c>
      <c r="X20" s="54" t="str">
        <f t="shared" si="9"/>
        <v/>
      </c>
      <c r="Y20" s="54" t="str">
        <f t="shared" si="15"/>
        <v/>
      </c>
      <c r="Z20" s="54" t="str">
        <f t="shared" si="10"/>
        <v/>
      </c>
      <c r="AA20" s="54" t="str">
        <f t="shared" si="16"/>
        <v/>
      </c>
      <c r="AB20" s="54" t="str">
        <f>IF(O20&gt;0,IF(V20="Ja",540-SUM($W$20:$W$25),0),"")</f>
        <v/>
      </c>
      <c r="AC20" s="54" t="str">
        <f t="shared" si="19"/>
        <v/>
      </c>
      <c r="AD20" s="54" t="str">
        <f t="shared" si="20"/>
        <v/>
      </c>
      <c r="AE20" s="55" t="str">
        <f t="shared" si="17"/>
        <v/>
      </c>
      <c r="AF20" s="41"/>
    </row>
    <row r="21" spans="1:32" ht="13.5" customHeight="1">
      <c r="A21" s="150"/>
      <c r="B21" s="112"/>
      <c r="C21" s="112"/>
      <c r="D21" s="113"/>
      <c r="E21" s="132"/>
      <c r="F21" s="19"/>
      <c r="G21" s="86"/>
      <c r="H21" s="97"/>
      <c r="I21" s="31" t="str">
        <f t="shared" si="7"/>
        <v/>
      </c>
      <c r="J21" s="24" t="str">
        <f t="shared" si="18"/>
        <v/>
      </c>
      <c r="K21" s="104"/>
      <c r="L21" s="32" t="str">
        <f t="shared" si="8"/>
        <v/>
      </c>
      <c r="M21" s="41"/>
      <c r="N21" s="75"/>
      <c r="O21" s="76"/>
      <c r="P21" s="76"/>
      <c r="Q21" s="76"/>
      <c r="R21" s="77"/>
      <c r="S21" s="78"/>
      <c r="T21" s="76"/>
      <c r="U21" s="76"/>
      <c r="V21" s="77"/>
      <c r="W21" s="56" t="str">
        <f t="shared" si="14"/>
        <v/>
      </c>
      <c r="X21" s="57" t="str">
        <f t="shared" si="9"/>
        <v/>
      </c>
      <c r="Y21" s="57" t="str">
        <f t="shared" si="15"/>
        <v/>
      </c>
      <c r="Z21" s="57" t="str">
        <f t="shared" si="10"/>
        <v/>
      </c>
      <c r="AA21" s="57" t="str">
        <f t="shared" si="16"/>
        <v/>
      </c>
      <c r="AB21" s="57" t="str">
        <f t="shared" ref="AB21:AB25" si="21">IF(O21&gt;0,IF(V21="Ja",540-SUM($W$20:$W$25),0),"")</f>
        <v/>
      </c>
      <c r="AC21" s="57" t="str">
        <f t="shared" si="19"/>
        <v/>
      </c>
      <c r="AD21" s="57" t="str">
        <f t="shared" si="20"/>
        <v/>
      </c>
      <c r="AE21" s="58" t="str">
        <f t="shared" si="17"/>
        <v/>
      </c>
      <c r="AF21" s="41"/>
    </row>
    <row r="22" spans="1:32" ht="13.5" customHeight="1">
      <c r="A22" s="150"/>
      <c r="B22" s="112"/>
      <c r="C22" s="112"/>
      <c r="D22" s="113"/>
      <c r="E22" s="132"/>
      <c r="F22" s="19"/>
      <c r="G22" s="98"/>
      <c r="H22" s="88"/>
      <c r="I22" s="20" t="str">
        <f t="shared" si="7"/>
        <v/>
      </c>
      <c r="J22" s="24" t="str">
        <f t="shared" si="18"/>
        <v/>
      </c>
      <c r="K22" s="104"/>
      <c r="L22" s="22" t="str">
        <f t="shared" si="8"/>
        <v/>
      </c>
      <c r="M22" s="41"/>
      <c r="N22" s="75"/>
      <c r="O22" s="76"/>
      <c r="P22" s="76"/>
      <c r="Q22" s="76"/>
      <c r="R22" s="77"/>
      <c r="S22" s="78"/>
      <c r="T22" s="76"/>
      <c r="U22" s="76"/>
      <c r="V22" s="77"/>
      <c r="W22" s="56" t="str">
        <f t="shared" si="14"/>
        <v/>
      </c>
      <c r="X22" s="57" t="str">
        <f t="shared" si="9"/>
        <v/>
      </c>
      <c r="Y22" s="57" t="str">
        <f t="shared" si="15"/>
        <v/>
      </c>
      <c r="Z22" s="57" t="str">
        <f t="shared" si="10"/>
        <v/>
      </c>
      <c r="AA22" s="57" t="str">
        <f t="shared" si="16"/>
        <v/>
      </c>
      <c r="AB22" s="57" t="str">
        <f t="shared" si="21"/>
        <v/>
      </c>
      <c r="AC22" s="57" t="str">
        <f t="shared" si="19"/>
        <v/>
      </c>
      <c r="AD22" s="57" t="str">
        <f>IFERROR(IF((AB22-(AC22*O22))&gt;=P22,(AA22),0)+(Y22*AC22),"")</f>
        <v/>
      </c>
      <c r="AE22" s="58" t="str">
        <f t="shared" si="17"/>
        <v/>
      </c>
      <c r="AF22" s="41"/>
    </row>
    <row r="23" spans="1:32" ht="13.5" customHeight="1">
      <c r="A23" s="150"/>
      <c r="B23" s="112"/>
      <c r="C23" s="112"/>
      <c r="D23" s="113"/>
      <c r="E23" s="132"/>
      <c r="F23" s="19"/>
      <c r="G23" s="86"/>
      <c r="H23" s="96"/>
      <c r="I23" s="20" t="str">
        <f t="shared" si="7"/>
        <v/>
      </c>
      <c r="J23" s="24" t="str">
        <f t="shared" si="18"/>
        <v/>
      </c>
      <c r="K23" s="104"/>
      <c r="L23" s="22" t="str">
        <f t="shared" si="8"/>
        <v/>
      </c>
      <c r="M23" s="41"/>
      <c r="N23" s="75"/>
      <c r="O23" s="76"/>
      <c r="P23" s="76"/>
      <c r="Q23" s="76"/>
      <c r="R23" s="77"/>
      <c r="S23" s="78"/>
      <c r="T23" s="76"/>
      <c r="U23" s="76"/>
      <c r="V23" s="77"/>
      <c r="W23" s="56" t="str">
        <f t="shared" si="14"/>
        <v/>
      </c>
      <c r="X23" s="57" t="str">
        <f t="shared" si="9"/>
        <v/>
      </c>
      <c r="Y23" s="57" t="str">
        <f t="shared" si="15"/>
        <v/>
      </c>
      <c r="Z23" s="57" t="str">
        <f t="shared" si="10"/>
        <v/>
      </c>
      <c r="AA23" s="57" t="str">
        <f t="shared" si="16"/>
        <v/>
      </c>
      <c r="AB23" s="57" t="str">
        <f t="shared" si="21"/>
        <v/>
      </c>
      <c r="AC23" s="57" t="str">
        <f t="shared" si="19"/>
        <v/>
      </c>
      <c r="AD23" s="57" t="str">
        <f t="shared" si="20"/>
        <v/>
      </c>
      <c r="AE23" s="58" t="str">
        <f t="shared" si="17"/>
        <v/>
      </c>
      <c r="AF23" s="41"/>
    </row>
    <row r="24" spans="1:32" ht="13.5" customHeight="1">
      <c r="A24" s="150"/>
      <c r="B24" s="112"/>
      <c r="C24" s="112"/>
      <c r="D24" s="113"/>
      <c r="E24" s="132"/>
      <c r="F24" s="19"/>
      <c r="G24" s="86"/>
      <c r="H24" s="89"/>
      <c r="I24" s="33" t="str">
        <f t="shared" si="7"/>
        <v/>
      </c>
      <c r="J24" s="34" t="str">
        <f t="shared" si="18"/>
        <v/>
      </c>
      <c r="K24" s="106"/>
      <c r="L24" s="32" t="str">
        <f t="shared" si="8"/>
        <v/>
      </c>
      <c r="M24" s="41"/>
      <c r="N24" s="75"/>
      <c r="O24" s="76"/>
      <c r="P24" s="76"/>
      <c r="Q24" s="76"/>
      <c r="R24" s="77"/>
      <c r="S24" s="78"/>
      <c r="T24" s="76"/>
      <c r="U24" s="76"/>
      <c r="V24" s="77"/>
      <c r="W24" s="56" t="str">
        <f t="shared" si="14"/>
        <v/>
      </c>
      <c r="X24" s="57" t="str">
        <f t="shared" si="9"/>
        <v/>
      </c>
      <c r="Y24" s="57" t="str">
        <f t="shared" si="15"/>
        <v/>
      </c>
      <c r="Z24" s="57" t="str">
        <f t="shared" si="10"/>
        <v/>
      </c>
      <c r="AA24" s="57" t="str">
        <f t="shared" si="16"/>
        <v/>
      </c>
      <c r="AB24" s="57" t="str">
        <f t="shared" si="21"/>
        <v/>
      </c>
      <c r="AC24" s="57" t="str">
        <f t="shared" si="19"/>
        <v/>
      </c>
      <c r="AD24" s="57" t="str">
        <f t="shared" si="20"/>
        <v/>
      </c>
      <c r="AE24" s="58" t="str">
        <f t="shared" si="17"/>
        <v/>
      </c>
      <c r="AF24" s="41"/>
    </row>
    <row r="25" spans="1:32" ht="13.5" customHeight="1" thickBot="1">
      <c r="A25" s="151"/>
      <c r="B25" s="112"/>
      <c r="C25" s="112"/>
      <c r="D25" s="113"/>
      <c r="E25" s="132"/>
      <c r="F25" s="39"/>
      <c r="G25" s="99"/>
      <c r="H25" s="100"/>
      <c r="I25" s="36" t="str">
        <f t="shared" si="7"/>
        <v/>
      </c>
      <c r="J25" s="35" t="str">
        <f t="shared" si="18"/>
        <v/>
      </c>
      <c r="K25" s="107"/>
      <c r="L25" s="37" t="str">
        <f t="shared" si="8"/>
        <v/>
      </c>
      <c r="M25" s="41"/>
      <c r="N25" s="79"/>
      <c r="O25" s="80"/>
      <c r="P25" s="80"/>
      <c r="Q25" s="80"/>
      <c r="R25" s="81"/>
      <c r="S25" s="82"/>
      <c r="T25" s="80"/>
      <c r="U25" s="80"/>
      <c r="V25" s="81"/>
      <c r="W25" s="59" t="str">
        <f t="shared" si="14"/>
        <v/>
      </c>
      <c r="X25" s="60" t="str">
        <f t="shared" si="9"/>
        <v/>
      </c>
      <c r="Y25" s="60" t="str">
        <f t="shared" si="15"/>
        <v/>
      </c>
      <c r="Z25" s="60" t="str">
        <f t="shared" si="10"/>
        <v/>
      </c>
      <c r="AA25" s="60" t="str">
        <f t="shared" si="16"/>
        <v/>
      </c>
      <c r="AB25" s="60" t="str">
        <f t="shared" si="21"/>
        <v/>
      </c>
      <c r="AC25" s="60" t="str">
        <f t="shared" si="19"/>
        <v/>
      </c>
      <c r="AD25" s="60" t="str">
        <f t="shared" si="20"/>
        <v/>
      </c>
      <c r="AE25" s="61" t="str">
        <f t="shared" si="17"/>
        <v/>
      </c>
      <c r="AF25" s="41"/>
    </row>
    <row r="26" spans="1:32" ht="13.5" customHeight="1">
      <c r="A26" s="114" t="str">
        <f>IF(MAX(AE26:AE31)=0,"⊘",IF((MAX(AE26:AE31)+10)&lt;=182,"⚫",IF((MAX(AE26:AE31)+10)&lt;=212,"◼",IF((MAX(AE26:AE31)+10)&lt;=242,"⬣",IF((MAX(AE26:AE31)+10)&lt;=272,"★",IF((MAX(AE26:AE31)+10)&lt;=302,"🌙","☀"))))))</f>
        <v>⊘</v>
      </c>
      <c r="B26" s="110" t="s">
        <v>37</v>
      </c>
      <c r="C26" s="110"/>
      <c r="D26" s="111"/>
      <c r="E26" s="132"/>
      <c r="F26" s="40"/>
      <c r="G26" s="84"/>
      <c r="H26" s="85"/>
      <c r="I26" s="16" t="str">
        <f t="shared" si="7"/>
        <v/>
      </c>
      <c r="J26" s="17" t="str">
        <f t="shared" si="18"/>
        <v/>
      </c>
      <c r="K26" s="103"/>
      <c r="L26" s="30" t="str">
        <f t="shared" si="8"/>
        <v/>
      </c>
      <c r="M26" s="41"/>
      <c r="N26" s="71"/>
      <c r="O26" s="72"/>
      <c r="P26" s="72"/>
      <c r="Q26" s="72"/>
      <c r="R26" s="73"/>
      <c r="S26" s="74"/>
      <c r="T26" s="72"/>
      <c r="U26" s="72"/>
      <c r="V26" s="73"/>
      <c r="W26" s="53" t="str">
        <f t="shared" si="14"/>
        <v/>
      </c>
      <c r="X26" s="54" t="str">
        <f t="shared" si="9"/>
        <v/>
      </c>
      <c r="Y26" s="54" t="str">
        <f t="shared" si="15"/>
        <v/>
      </c>
      <c r="Z26" s="54" t="str">
        <f t="shared" si="10"/>
        <v/>
      </c>
      <c r="AA26" s="54" t="str">
        <f t="shared" si="16"/>
        <v/>
      </c>
      <c r="AB26" s="54" t="str">
        <f>IF(O26&gt;0,IF(V26="Ja",540-SUM($W$26:$W$31),0),"")</f>
        <v/>
      </c>
      <c r="AC26" s="54" t="str">
        <f t="shared" si="19"/>
        <v/>
      </c>
      <c r="AD26" s="54" t="str">
        <f t="shared" si="20"/>
        <v/>
      </c>
      <c r="AE26" s="55" t="str">
        <f t="shared" si="17"/>
        <v/>
      </c>
      <c r="AF26" s="41"/>
    </row>
    <row r="27" spans="1:32" ht="13.5" customHeight="1">
      <c r="A27" s="150"/>
      <c r="B27" s="112"/>
      <c r="C27" s="112"/>
      <c r="D27" s="113"/>
      <c r="E27" s="132"/>
      <c r="F27" s="19"/>
      <c r="G27" s="86"/>
      <c r="H27" s="88"/>
      <c r="I27" s="31" t="str">
        <f t="shared" si="7"/>
        <v/>
      </c>
      <c r="J27" s="24" t="str">
        <f t="shared" si="18"/>
        <v/>
      </c>
      <c r="K27" s="104"/>
      <c r="L27" s="22" t="str">
        <f t="shared" si="8"/>
        <v/>
      </c>
      <c r="M27" s="41"/>
      <c r="N27" s="75"/>
      <c r="O27" s="76"/>
      <c r="P27" s="76"/>
      <c r="Q27" s="76"/>
      <c r="R27" s="77"/>
      <c r="S27" s="78"/>
      <c r="T27" s="76"/>
      <c r="U27" s="76"/>
      <c r="V27" s="77"/>
      <c r="W27" s="56" t="str">
        <f t="shared" si="14"/>
        <v/>
      </c>
      <c r="X27" s="57" t="str">
        <f t="shared" si="9"/>
        <v/>
      </c>
      <c r="Y27" s="57" t="str">
        <f t="shared" si="15"/>
        <v/>
      </c>
      <c r="Z27" s="57" t="str">
        <f t="shared" si="10"/>
        <v/>
      </c>
      <c r="AA27" s="57" t="str">
        <f t="shared" si="16"/>
        <v/>
      </c>
      <c r="AB27" s="57" t="str">
        <f t="shared" ref="AB27:AB31" si="22">IF(O27&gt;0,IF(V27="Ja",540-SUM($W$26:$W$31),0),"")</f>
        <v/>
      </c>
      <c r="AC27" s="57" t="str">
        <f t="shared" si="19"/>
        <v/>
      </c>
      <c r="AD27" s="57" t="str">
        <f t="shared" si="20"/>
        <v/>
      </c>
      <c r="AE27" s="58" t="str">
        <f t="shared" si="17"/>
        <v/>
      </c>
      <c r="AF27" s="41"/>
    </row>
    <row r="28" spans="1:32" ht="13.5" customHeight="1">
      <c r="A28" s="150"/>
      <c r="B28" s="112"/>
      <c r="C28" s="112"/>
      <c r="D28" s="113"/>
      <c r="E28" s="132"/>
      <c r="F28" s="19"/>
      <c r="G28" s="86"/>
      <c r="H28" s="88"/>
      <c r="I28" s="20" t="str">
        <f t="shared" si="7"/>
        <v/>
      </c>
      <c r="J28" s="24" t="str">
        <f t="shared" si="18"/>
        <v/>
      </c>
      <c r="K28" s="104"/>
      <c r="L28" s="22" t="str">
        <f t="shared" si="8"/>
        <v/>
      </c>
      <c r="M28" s="41"/>
      <c r="N28" s="75"/>
      <c r="O28" s="76"/>
      <c r="P28" s="76"/>
      <c r="Q28" s="76"/>
      <c r="R28" s="77"/>
      <c r="S28" s="78"/>
      <c r="T28" s="76"/>
      <c r="U28" s="76"/>
      <c r="V28" s="77"/>
      <c r="W28" s="56" t="str">
        <f t="shared" si="14"/>
        <v/>
      </c>
      <c r="X28" s="57" t="str">
        <f t="shared" si="9"/>
        <v/>
      </c>
      <c r="Y28" s="57" t="str">
        <f t="shared" si="15"/>
        <v/>
      </c>
      <c r="Z28" s="57" t="str">
        <f t="shared" si="10"/>
        <v/>
      </c>
      <c r="AA28" s="57" t="str">
        <f t="shared" si="16"/>
        <v/>
      </c>
      <c r="AB28" s="57" t="str">
        <f t="shared" si="22"/>
        <v/>
      </c>
      <c r="AC28" s="57" t="str">
        <f t="shared" si="19"/>
        <v/>
      </c>
      <c r="AD28" s="57" t="str">
        <f t="shared" si="20"/>
        <v/>
      </c>
      <c r="AE28" s="58" t="str">
        <f t="shared" si="17"/>
        <v/>
      </c>
      <c r="AF28" s="41"/>
    </row>
    <row r="29" spans="1:32" ht="13.5" customHeight="1">
      <c r="A29" s="150"/>
      <c r="B29" s="112"/>
      <c r="C29" s="112"/>
      <c r="D29" s="113"/>
      <c r="E29" s="132"/>
      <c r="F29" s="19"/>
      <c r="G29" s="86"/>
      <c r="H29" s="88"/>
      <c r="I29" s="20" t="str">
        <f t="shared" si="7"/>
        <v/>
      </c>
      <c r="J29" s="24" t="str">
        <f t="shared" si="18"/>
        <v/>
      </c>
      <c r="K29" s="104"/>
      <c r="L29" s="22" t="str">
        <f t="shared" si="8"/>
        <v/>
      </c>
      <c r="M29" s="41"/>
      <c r="N29" s="75"/>
      <c r="O29" s="76"/>
      <c r="P29" s="76"/>
      <c r="Q29" s="76"/>
      <c r="R29" s="77"/>
      <c r="S29" s="78"/>
      <c r="T29" s="76"/>
      <c r="U29" s="76"/>
      <c r="V29" s="77"/>
      <c r="W29" s="56" t="str">
        <f t="shared" si="14"/>
        <v/>
      </c>
      <c r="X29" s="57" t="str">
        <f t="shared" si="9"/>
        <v/>
      </c>
      <c r="Y29" s="57" t="str">
        <f t="shared" si="15"/>
        <v/>
      </c>
      <c r="Z29" s="57" t="str">
        <f t="shared" si="10"/>
        <v/>
      </c>
      <c r="AA29" s="57" t="str">
        <f t="shared" si="16"/>
        <v/>
      </c>
      <c r="AB29" s="57" t="str">
        <f t="shared" si="22"/>
        <v/>
      </c>
      <c r="AC29" s="57" t="str">
        <f t="shared" si="19"/>
        <v/>
      </c>
      <c r="AD29" s="57" t="str">
        <f t="shared" si="20"/>
        <v/>
      </c>
      <c r="AE29" s="58" t="str">
        <f t="shared" si="17"/>
        <v/>
      </c>
      <c r="AF29" s="41"/>
    </row>
    <row r="30" spans="1:32" ht="13.5" customHeight="1">
      <c r="A30" s="150"/>
      <c r="B30" s="112"/>
      <c r="C30" s="112"/>
      <c r="D30" s="113"/>
      <c r="E30" s="132"/>
      <c r="F30" s="19"/>
      <c r="G30" s="86"/>
      <c r="H30" s="89"/>
      <c r="I30" s="33" t="str">
        <f t="shared" si="7"/>
        <v/>
      </c>
      <c r="J30" s="34" t="str">
        <f t="shared" si="18"/>
        <v/>
      </c>
      <c r="K30" s="106"/>
      <c r="L30" s="32" t="str">
        <f t="shared" si="8"/>
        <v/>
      </c>
      <c r="M30" s="41"/>
      <c r="N30" s="75"/>
      <c r="O30" s="76"/>
      <c r="P30" s="76"/>
      <c r="Q30" s="76"/>
      <c r="R30" s="77"/>
      <c r="S30" s="78"/>
      <c r="T30" s="76"/>
      <c r="U30" s="76"/>
      <c r="V30" s="77"/>
      <c r="W30" s="56" t="str">
        <f t="shared" si="14"/>
        <v/>
      </c>
      <c r="X30" s="57" t="str">
        <f t="shared" si="9"/>
        <v/>
      </c>
      <c r="Y30" s="57" t="str">
        <f t="shared" si="15"/>
        <v/>
      </c>
      <c r="Z30" s="57" t="str">
        <f t="shared" si="10"/>
        <v/>
      </c>
      <c r="AA30" s="57" t="str">
        <f t="shared" si="16"/>
        <v/>
      </c>
      <c r="AB30" s="57" t="str">
        <f t="shared" si="22"/>
        <v/>
      </c>
      <c r="AC30" s="57" t="str">
        <f t="shared" si="19"/>
        <v/>
      </c>
      <c r="AD30" s="57" t="str">
        <f t="shared" si="20"/>
        <v/>
      </c>
      <c r="AE30" s="58" t="str">
        <f t="shared" si="17"/>
        <v/>
      </c>
      <c r="AF30" s="41"/>
    </row>
    <row r="31" spans="1:32" ht="13.5" customHeight="1" thickBot="1">
      <c r="A31" s="151"/>
      <c r="B31" s="115"/>
      <c r="C31" s="115"/>
      <c r="D31" s="116"/>
      <c r="E31" s="132"/>
      <c r="F31" s="26"/>
      <c r="G31" s="90"/>
      <c r="H31" s="91"/>
      <c r="I31" s="36" t="str">
        <f t="shared" si="7"/>
        <v/>
      </c>
      <c r="J31" s="35" t="str">
        <f t="shared" si="18"/>
        <v/>
      </c>
      <c r="K31" s="107"/>
      <c r="L31" s="37" t="str">
        <f t="shared" si="8"/>
        <v/>
      </c>
      <c r="M31" s="41"/>
      <c r="N31" s="79"/>
      <c r="O31" s="83"/>
      <c r="P31" s="80"/>
      <c r="Q31" s="80"/>
      <c r="R31" s="81"/>
      <c r="S31" s="82"/>
      <c r="T31" s="80"/>
      <c r="U31" s="80"/>
      <c r="V31" s="81"/>
      <c r="W31" s="59" t="str">
        <f t="shared" si="14"/>
        <v/>
      </c>
      <c r="X31" s="60" t="str">
        <f t="shared" si="9"/>
        <v/>
      </c>
      <c r="Y31" s="60" t="str">
        <f t="shared" si="15"/>
        <v/>
      </c>
      <c r="Z31" s="60" t="str">
        <f t="shared" si="10"/>
        <v/>
      </c>
      <c r="AA31" s="60" t="str">
        <f t="shared" si="16"/>
        <v/>
      </c>
      <c r="AB31" s="60" t="str">
        <f t="shared" si="22"/>
        <v/>
      </c>
      <c r="AC31" s="60" t="str">
        <f t="shared" si="19"/>
        <v/>
      </c>
      <c r="AD31" s="60" t="str">
        <f t="shared" si="20"/>
        <v/>
      </c>
      <c r="AE31" s="61" t="str">
        <f t="shared" si="17"/>
        <v/>
      </c>
      <c r="AF31" s="41"/>
    </row>
    <row r="32" spans="1:32" ht="13.5" customHeight="1">
      <c r="A32" s="114" t="str">
        <f>IF(MAX(AE32:AE37)=0,"⊘",IF((MAX(AE32:AE37)+10)&lt;=182,"⚫",IF((MAX(AE32:AE37)+10)&lt;=212,"◼",IF((MAX(AE32:AE37)+10)&lt;=242,"⬣",IF((MAX(AE32:AE37)+10)&lt;=272,"★",IF((MAX(AE32:AE37)+10)&lt;=302,"🌙","☀"))))))</f>
        <v>⊘</v>
      </c>
      <c r="B32" s="138" t="s">
        <v>38</v>
      </c>
      <c r="C32" s="138"/>
      <c r="D32" s="139"/>
      <c r="E32" s="132"/>
      <c r="F32" s="15"/>
      <c r="G32" s="84"/>
      <c r="H32" s="85"/>
      <c r="I32" s="16" t="str">
        <f t="shared" si="7"/>
        <v/>
      </c>
      <c r="J32" s="17" t="str">
        <f t="shared" si="18"/>
        <v/>
      </c>
      <c r="K32" s="103"/>
      <c r="L32" s="30" t="str">
        <f t="shared" si="8"/>
        <v/>
      </c>
      <c r="M32" s="41"/>
      <c r="N32" s="71"/>
      <c r="O32" s="72"/>
      <c r="P32" s="72"/>
      <c r="Q32" s="72"/>
      <c r="R32" s="73"/>
      <c r="S32" s="74"/>
      <c r="T32" s="72"/>
      <c r="U32" s="72"/>
      <c r="V32" s="73"/>
      <c r="W32" s="53" t="str">
        <f t="shared" si="14"/>
        <v/>
      </c>
      <c r="X32" s="54" t="str">
        <f t="shared" si="9"/>
        <v/>
      </c>
      <c r="Y32" s="54" t="str">
        <f t="shared" si="15"/>
        <v/>
      </c>
      <c r="Z32" s="54" t="str">
        <f t="shared" si="10"/>
        <v/>
      </c>
      <c r="AA32" s="54" t="str">
        <f t="shared" si="16"/>
        <v/>
      </c>
      <c r="AB32" s="54" t="str">
        <f>IF(O32&gt;0,IF(V32="Ja",540-SUM($W$32:$W$37),0),"")</f>
        <v/>
      </c>
      <c r="AC32" s="54" t="str">
        <f t="shared" si="19"/>
        <v/>
      </c>
      <c r="AD32" s="54" t="str">
        <f t="shared" si="20"/>
        <v/>
      </c>
      <c r="AE32" s="55" t="str">
        <f t="shared" si="17"/>
        <v/>
      </c>
      <c r="AF32" s="41"/>
    </row>
    <row r="33" spans="1:32" ht="13.5" customHeight="1">
      <c r="A33" s="150"/>
      <c r="B33" s="138"/>
      <c r="C33" s="138"/>
      <c r="D33" s="139"/>
      <c r="E33" s="132"/>
      <c r="F33" s="19"/>
      <c r="G33" s="86"/>
      <c r="H33" s="88"/>
      <c r="I33" s="31" t="str">
        <f t="shared" si="7"/>
        <v/>
      </c>
      <c r="J33" s="24" t="str">
        <f t="shared" si="18"/>
        <v/>
      </c>
      <c r="K33" s="104"/>
      <c r="L33" s="22" t="str">
        <f t="shared" si="8"/>
        <v/>
      </c>
      <c r="M33" s="41"/>
      <c r="N33" s="75"/>
      <c r="O33" s="76"/>
      <c r="P33" s="76"/>
      <c r="Q33" s="76"/>
      <c r="R33" s="77"/>
      <c r="S33" s="78"/>
      <c r="T33" s="76"/>
      <c r="U33" s="76"/>
      <c r="V33" s="77"/>
      <c r="W33" s="56" t="str">
        <f t="shared" si="14"/>
        <v/>
      </c>
      <c r="X33" s="57" t="str">
        <f t="shared" si="9"/>
        <v/>
      </c>
      <c r="Y33" s="57" t="str">
        <f t="shared" si="15"/>
        <v/>
      </c>
      <c r="Z33" s="57" t="str">
        <f t="shared" si="10"/>
        <v/>
      </c>
      <c r="AA33" s="57" t="str">
        <f t="shared" si="16"/>
        <v/>
      </c>
      <c r="AB33" s="57" t="str">
        <f t="shared" ref="AB33:AB37" si="23">IF(O33&gt;0,IF(V33="Ja",540-SUM($W$32:$W$37),0),"")</f>
        <v/>
      </c>
      <c r="AC33" s="57" t="str">
        <f t="shared" si="19"/>
        <v/>
      </c>
      <c r="AD33" s="57" t="str">
        <f t="shared" si="20"/>
        <v/>
      </c>
      <c r="AE33" s="58" t="str">
        <f t="shared" si="17"/>
        <v/>
      </c>
      <c r="AF33" s="41"/>
    </row>
    <row r="34" spans="1:32" ht="13.5" customHeight="1">
      <c r="A34" s="150"/>
      <c r="B34" s="138"/>
      <c r="C34" s="138"/>
      <c r="D34" s="139"/>
      <c r="E34" s="132"/>
      <c r="F34" s="19"/>
      <c r="G34" s="86"/>
      <c r="H34" s="88"/>
      <c r="I34" s="20" t="str">
        <f t="shared" si="7"/>
        <v/>
      </c>
      <c r="J34" s="24" t="str">
        <f t="shared" si="18"/>
        <v/>
      </c>
      <c r="K34" s="104"/>
      <c r="L34" s="22" t="str">
        <f t="shared" si="8"/>
        <v/>
      </c>
      <c r="M34" s="41"/>
      <c r="N34" s="75"/>
      <c r="O34" s="76"/>
      <c r="P34" s="76"/>
      <c r="Q34" s="76"/>
      <c r="R34" s="77"/>
      <c r="S34" s="78"/>
      <c r="T34" s="76"/>
      <c r="U34" s="76"/>
      <c r="V34" s="77"/>
      <c r="W34" s="56" t="str">
        <f t="shared" si="14"/>
        <v/>
      </c>
      <c r="X34" s="57" t="str">
        <f t="shared" si="9"/>
        <v/>
      </c>
      <c r="Y34" s="57" t="str">
        <f t="shared" si="15"/>
        <v/>
      </c>
      <c r="Z34" s="57" t="str">
        <f t="shared" si="10"/>
        <v/>
      </c>
      <c r="AA34" s="57" t="str">
        <f t="shared" si="16"/>
        <v/>
      </c>
      <c r="AB34" s="57" t="str">
        <f t="shared" si="23"/>
        <v/>
      </c>
      <c r="AC34" s="57" t="str">
        <f t="shared" si="19"/>
        <v/>
      </c>
      <c r="AD34" s="57" t="str">
        <f t="shared" si="20"/>
        <v/>
      </c>
      <c r="AE34" s="58" t="str">
        <f t="shared" si="17"/>
        <v/>
      </c>
      <c r="AF34" s="41"/>
    </row>
    <row r="35" spans="1:32" ht="13.5" customHeight="1">
      <c r="A35" s="150"/>
      <c r="B35" s="138"/>
      <c r="C35" s="138"/>
      <c r="D35" s="139"/>
      <c r="E35" s="132"/>
      <c r="F35" s="19"/>
      <c r="G35" s="86"/>
      <c r="H35" s="88"/>
      <c r="I35" s="20" t="str">
        <f t="shared" si="7"/>
        <v/>
      </c>
      <c r="J35" s="24" t="str">
        <f t="shared" si="18"/>
        <v/>
      </c>
      <c r="K35" s="104"/>
      <c r="L35" s="22" t="str">
        <f t="shared" si="8"/>
        <v/>
      </c>
      <c r="M35" s="41"/>
      <c r="N35" s="75"/>
      <c r="O35" s="76"/>
      <c r="P35" s="76"/>
      <c r="Q35" s="76"/>
      <c r="R35" s="77"/>
      <c r="S35" s="78"/>
      <c r="T35" s="76"/>
      <c r="U35" s="76"/>
      <c r="V35" s="77"/>
      <c r="W35" s="56" t="str">
        <f t="shared" si="14"/>
        <v/>
      </c>
      <c r="X35" s="57" t="str">
        <f t="shared" si="9"/>
        <v/>
      </c>
      <c r="Y35" s="57" t="str">
        <f t="shared" si="15"/>
        <v/>
      </c>
      <c r="Z35" s="57" t="str">
        <f t="shared" si="10"/>
        <v/>
      </c>
      <c r="AA35" s="57" t="str">
        <f t="shared" si="16"/>
        <v/>
      </c>
      <c r="AB35" s="57" t="str">
        <f t="shared" si="23"/>
        <v/>
      </c>
      <c r="AC35" s="57" t="str">
        <f t="shared" si="19"/>
        <v/>
      </c>
      <c r="AD35" s="57" t="str">
        <f t="shared" si="20"/>
        <v/>
      </c>
      <c r="AE35" s="58" t="str">
        <f t="shared" si="17"/>
        <v/>
      </c>
      <c r="AF35" s="41"/>
    </row>
    <row r="36" spans="1:32" ht="13.5" customHeight="1">
      <c r="A36" s="150"/>
      <c r="B36" s="138"/>
      <c r="C36" s="138"/>
      <c r="D36" s="139"/>
      <c r="E36" s="132"/>
      <c r="F36" s="19"/>
      <c r="G36" s="86"/>
      <c r="H36" s="89"/>
      <c r="I36" s="33" t="str">
        <f t="shared" si="7"/>
        <v/>
      </c>
      <c r="J36" s="34" t="str">
        <f t="shared" si="18"/>
        <v/>
      </c>
      <c r="K36" s="106"/>
      <c r="L36" s="32" t="str">
        <f t="shared" si="8"/>
        <v/>
      </c>
      <c r="M36" s="41"/>
      <c r="N36" s="75"/>
      <c r="O36" s="76"/>
      <c r="P36" s="76"/>
      <c r="Q36" s="76"/>
      <c r="R36" s="77"/>
      <c r="S36" s="78"/>
      <c r="T36" s="76"/>
      <c r="U36" s="76"/>
      <c r="V36" s="77"/>
      <c r="W36" s="56" t="str">
        <f t="shared" si="14"/>
        <v/>
      </c>
      <c r="X36" s="57" t="str">
        <f t="shared" si="9"/>
        <v/>
      </c>
      <c r="Y36" s="57" t="str">
        <f t="shared" si="15"/>
        <v/>
      </c>
      <c r="Z36" s="57" t="str">
        <f t="shared" si="10"/>
        <v/>
      </c>
      <c r="AA36" s="57" t="str">
        <f t="shared" si="16"/>
        <v/>
      </c>
      <c r="AB36" s="57" t="str">
        <f t="shared" si="23"/>
        <v/>
      </c>
      <c r="AC36" s="57" t="str">
        <f t="shared" si="19"/>
        <v/>
      </c>
      <c r="AD36" s="57" t="str">
        <f t="shared" si="20"/>
        <v/>
      </c>
      <c r="AE36" s="58" t="str">
        <f t="shared" si="17"/>
        <v/>
      </c>
      <c r="AF36" s="41"/>
    </row>
    <row r="37" spans="1:32" ht="13.5" customHeight="1" thickBot="1">
      <c r="A37" s="151"/>
      <c r="B37" s="140"/>
      <c r="C37" s="140"/>
      <c r="D37" s="141"/>
      <c r="E37" s="132"/>
      <c r="F37" s="26"/>
      <c r="G37" s="90"/>
      <c r="H37" s="91"/>
      <c r="I37" s="36" t="str">
        <f t="shared" si="7"/>
        <v/>
      </c>
      <c r="J37" s="35" t="str">
        <f t="shared" si="18"/>
        <v/>
      </c>
      <c r="K37" s="107"/>
      <c r="L37" s="37" t="str">
        <f t="shared" si="8"/>
        <v/>
      </c>
      <c r="M37" s="41"/>
      <c r="N37" s="79"/>
      <c r="O37" s="80"/>
      <c r="P37" s="80"/>
      <c r="Q37" s="80"/>
      <c r="R37" s="81"/>
      <c r="S37" s="82"/>
      <c r="T37" s="80"/>
      <c r="U37" s="80"/>
      <c r="V37" s="81"/>
      <c r="W37" s="59" t="str">
        <f t="shared" si="14"/>
        <v/>
      </c>
      <c r="X37" s="60" t="str">
        <f t="shared" si="9"/>
        <v/>
      </c>
      <c r="Y37" s="60" t="str">
        <f t="shared" si="15"/>
        <v/>
      </c>
      <c r="Z37" s="60" t="str">
        <f t="shared" si="10"/>
        <v/>
      </c>
      <c r="AA37" s="60" t="str">
        <f t="shared" si="16"/>
        <v/>
      </c>
      <c r="AB37" s="60" t="str">
        <f t="shared" si="23"/>
        <v/>
      </c>
      <c r="AC37" s="60" t="str">
        <f t="shared" si="19"/>
        <v/>
      </c>
      <c r="AD37" s="60" t="str">
        <f t="shared" si="20"/>
        <v/>
      </c>
      <c r="AE37" s="61" t="str">
        <f t="shared" si="17"/>
        <v/>
      </c>
      <c r="AF37" s="41"/>
    </row>
    <row r="38" spans="1:32" ht="13.5" customHeight="1">
      <c r="A38" s="114" t="str">
        <f>IF(MAX(AE38:AE43)=0,"⊘",IF((MAX(AE38:AE43)+10)&lt;=182,"⚫",IF((MAX(AE38:AE43)+10)&lt;=212,"◼",IF((MAX(AE38:AE43)+10)&lt;=242,"⬣",IF((MAX(AE38:AE43)+10)&lt;=272,"★",IF((MAX(AE38:AE43)+10)&lt;=302,"🌙","☀"))))))</f>
        <v>⊘</v>
      </c>
      <c r="B38" s="112" t="s">
        <v>39</v>
      </c>
      <c r="C38" s="112"/>
      <c r="D38" s="113"/>
      <c r="E38" s="132"/>
      <c r="F38" s="15"/>
      <c r="G38" s="84"/>
      <c r="H38" s="85"/>
      <c r="I38" s="16" t="str">
        <f t="shared" si="7"/>
        <v/>
      </c>
      <c r="J38" s="17" t="str">
        <f t="shared" si="18"/>
        <v/>
      </c>
      <c r="K38" s="103"/>
      <c r="L38" s="30" t="str">
        <f t="shared" si="8"/>
        <v/>
      </c>
      <c r="M38" s="41"/>
      <c r="N38" s="71"/>
      <c r="O38" s="72"/>
      <c r="P38" s="72"/>
      <c r="Q38" s="72"/>
      <c r="R38" s="73"/>
      <c r="S38" s="74"/>
      <c r="T38" s="72"/>
      <c r="U38" s="72"/>
      <c r="V38" s="73"/>
      <c r="W38" s="53" t="str">
        <f t="shared" si="14"/>
        <v/>
      </c>
      <c r="X38" s="54" t="str">
        <f t="shared" si="9"/>
        <v/>
      </c>
      <c r="Y38" s="54" t="str">
        <f t="shared" si="15"/>
        <v/>
      </c>
      <c r="Z38" s="54" t="str">
        <f t="shared" si="10"/>
        <v/>
      </c>
      <c r="AA38" s="54" t="str">
        <f>IF(O38&gt;0,IF(V38="Ja",ROUNDDOWN((Y38*P38/O38),0),0),"")</f>
        <v/>
      </c>
      <c r="AB38" s="54" t="str">
        <f>IF(O38&gt;0,IF(V38="Ja",540-SUM($W$38:$W$43),0),"")</f>
        <v/>
      </c>
      <c r="AC38" s="54" t="str">
        <f t="shared" si="19"/>
        <v/>
      </c>
      <c r="AD38" s="54" t="str">
        <f>IFERROR(IF((AB38-(AC38*O38))&gt;=P38,(AA38),0)+(Y38*AC38),"")</f>
        <v/>
      </c>
      <c r="AE38" s="55" t="str">
        <f t="shared" si="17"/>
        <v/>
      </c>
      <c r="AF38" s="41"/>
    </row>
    <row r="39" spans="1:32" ht="13.5" customHeight="1">
      <c r="A39" s="150"/>
      <c r="B39" s="112"/>
      <c r="C39" s="112"/>
      <c r="D39" s="113"/>
      <c r="E39" s="132"/>
      <c r="F39" s="19"/>
      <c r="G39" s="86"/>
      <c r="H39" s="88"/>
      <c r="I39" s="31" t="str">
        <f t="shared" si="7"/>
        <v/>
      </c>
      <c r="J39" s="24" t="str">
        <f t="shared" si="18"/>
        <v/>
      </c>
      <c r="K39" s="104"/>
      <c r="L39" s="22" t="str">
        <f t="shared" si="8"/>
        <v/>
      </c>
      <c r="M39" s="41"/>
      <c r="N39" s="75"/>
      <c r="O39" s="76"/>
      <c r="P39" s="76"/>
      <c r="Q39" s="76"/>
      <c r="R39" s="77"/>
      <c r="S39" s="78"/>
      <c r="T39" s="76"/>
      <c r="U39" s="76"/>
      <c r="V39" s="77"/>
      <c r="W39" s="56" t="str">
        <f t="shared" si="14"/>
        <v/>
      </c>
      <c r="X39" s="57" t="str">
        <f t="shared" si="9"/>
        <v/>
      </c>
      <c r="Y39" s="57" t="str">
        <f t="shared" si="15"/>
        <v/>
      </c>
      <c r="Z39" s="57" t="str">
        <f t="shared" si="10"/>
        <v/>
      </c>
      <c r="AA39" s="57" t="str">
        <f t="shared" si="16"/>
        <v/>
      </c>
      <c r="AB39" s="57" t="str">
        <f t="shared" ref="AB39:AB43" si="24">IF(O39&gt;0,IF(V39="Ja",540-SUM($W$38:$W$43),0),"")</f>
        <v/>
      </c>
      <c r="AC39" s="57" t="str">
        <f t="shared" si="19"/>
        <v/>
      </c>
      <c r="AD39" s="57" t="str">
        <f t="shared" si="20"/>
        <v/>
      </c>
      <c r="AE39" s="58" t="str">
        <f t="shared" si="17"/>
        <v/>
      </c>
      <c r="AF39" s="41"/>
    </row>
    <row r="40" spans="1:32" ht="13.5" customHeight="1">
      <c r="A40" s="150"/>
      <c r="B40" s="112"/>
      <c r="C40" s="112"/>
      <c r="D40" s="113"/>
      <c r="E40" s="132"/>
      <c r="F40" s="19" t="str">
        <f t="shared" ref="F40:F41" si="25">IF(G40&gt;0,F39+1,"")</f>
        <v/>
      </c>
      <c r="G40" s="86"/>
      <c r="H40" s="88"/>
      <c r="I40" s="20" t="str">
        <f t="shared" si="7"/>
        <v/>
      </c>
      <c r="J40" s="24" t="str">
        <f t="shared" si="18"/>
        <v/>
      </c>
      <c r="K40" s="104"/>
      <c r="L40" s="22" t="str">
        <f t="shared" si="8"/>
        <v/>
      </c>
      <c r="M40" s="41"/>
      <c r="N40" s="75"/>
      <c r="O40" s="76"/>
      <c r="P40" s="76"/>
      <c r="Q40" s="76"/>
      <c r="R40" s="77"/>
      <c r="S40" s="78"/>
      <c r="T40" s="76"/>
      <c r="U40" s="76"/>
      <c r="V40" s="77"/>
      <c r="W40" s="56" t="str">
        <f>IF((O40*S40)&gt;0,(O40*S40),"")</f>
        <v/>
      </c>
      <c r="X40" s="57" t="str">
        <f t="shared" si="9"/>
        <v/>
      </c>
      <c r="Y40" s="57" t="str">
        <f t="shared" si="15"/>
        <v/>
      </c>
      <c r="Z40" s="57" t="str">
        <f>IFERROR(IF((S40*Y40)&gt;0,S40*Y40,""),"")</f>
        <v/>
      </c>
      <c r="AA40" s="57" t="str">
        <f t="shared" si="16"/>
        <v/>
      </c>
      <c r="AB40" s="57" t="str">
        <f t="shared" si="24"/>
        <v/>
      </c>
      <c r="AC40" s="57" t="str">
        <f t="shared" si="19"/>
        <v/>
      </c>
      <c r="AD40" s="57" t="str">
        <f t="shared" si="20"/>
        <v/>
      </c>
      <c r="AE40" s="58" t="str">
        <f t="shared" si="17"/>
        <v/>
      </c>
      <c r="AF40" s="41"/>
    </row>
    <row r="41" spans="1:32" ht="13.5" customHeight="1">
      <c r="A41" s="150"/>
      <c r="B41" s="112"/>
      <c r="C41" s="112"/>
      <c r="D41" s="113"/>
      <c r="E41" s="132"/>
      <c r="F41" s="19" t="str">
        <f t="shared" si="25"/>
        <v/>
      </c>
      <c r="G41" s="101"/>
      <c r="H41" s="88"/>
      <c r="I41" s="20" t="str">
        <f t="shared" si="7"/>
        <v/>
      </c>
      <c r="J41" s="24" t="str">
        <f t="shared" si="18"/>
        <v/>
      </c>
      <c r="K41" s="104"/>
      <c r="L41" s="22" t="str">
        <f t="shared" si="8"/>
        <v/>
      </c>
      <c r="M41" s="41"/>
      <c r="N41" s="75"/>
      <c r="O41" s="76"/>
      <c r="P41" s="76"/>
      <c r="Q41" s="76"/>
      <c r="R41" s="77"/>
      <c r="S41" s="78"/>
      <c r="T41" s="76"/>
      <c r="U41" s="76"/>
      <c r="V41" s="77"/>
      <c r="W41" s="56" t="str">
        <f>IF((O41*S41)&gt;0,(O41*S41),"")</f>
        <v/>
      </c>
      <c r="X41" s="57" t="str">
        <f t="shared" si="9"/>
        <v/>
      </c>
      <c r="Y41" s="57" t="str">
        <f t="shared" si="15"/>
        <v/>
      </c>
      <c r="Z41" s="57" t="str">
        <f>IFERROR(IF((S41*Y41)&gt;0,S41*Y41,""),"")</f>
        <v/>
      </c>
      <c r="AA41" s="57" t="str">
        <f t="shared" si="16"/>
        <v/>
      </c>
      <c r="AB41" s="57" t="str">
        <f t="shared" si="24"/>
        <v/>
      </c>
      <c r="AC41" s="57" t="str">
        <f t="shared" si="19"/>
        <v/>
      </c>
      <c r="AD41" s="57" t="str">
        <f t="shared" si="20"/>
        <v/>
      </c>
      <c r="AE41" s="58" t="str">
        <f t="shared" si="17"/>
        <v/>
      </c>
      <c r="AF41" s="41"/>
    </row>
    <row r="42" spans="1:32" ht="13.5" customHeight="1">
      <c r="A42" s="150"/>
      <c r="B42" s="112"/>
      <c r="C42" s="112"/>
      <c r="D42" s="113"/>
      <c r="E42" s="132"/>
      <c r="F42" s="19" t="str">
        <f>IF(G42&gt;0,F41+1,"")</f>
        <v/>
      </c>
      <c r="G42" s="101"/>
      <c r="H42" s="89"/>
      <c r="I42" s="33" t="str">
        <f t="shared" si="7"/>
        <v/>
      </c>
      <c r="J42" s="34" t="str">
        <f t="shared" si="18"/>
        <v/>
      </c>
      <c r="K42" s="106"/>
      <c r="L42" s="32" t="str">
        <f t="shared" si="8"/>
        <v/>
      </c>
      <c r="M42" s="41"/>
      <c r="N42" s="75"/>
      <c r="O42" s="76"/>
      <c r="P42" s="76"/>
      <c r="Q42" s="76"/>
      <c r="R42" s="77"/>
      <c r="S42" s="78"/>
      <c r="T42" s="76"/>
      <c r="U42" s="76"/>
      <c r="V42" s="77"/>
      <c r="W42" s="56" t="str">
        <f t="shared" si="14"/>
        <v/>
      </c>
      <c r="X42" s="57" t="str">
        <f t="shared" si="9"/>
        <v/>
      </c>
      <c r="Y42" s="57" t="str">
        <f t="shared" si="15"/>
        <v/>
      </c>
      <c r="Z42" s="57" t="str">
        <f t="shared" si="10"/>
        <v/>
      </c>
      <c r="AA42" s="57" t="str">
        <f t="shared" si="16"/>
        <v/>
      </c>
      <c r="AB42" s="57" t="str">
        <f t="shared" si="24"/>
        <v/>
      </c>
      <c r="AC42" s="57" t="str">
        <f t="shared" si="19"/>
        <v/>
      </c>
      <c r="AD42" s="57" t="str">
        <f t="shared" si="20"/>
        <v/>
      </c>
      <c r="AE42" s="58" t="str">
        <f t="shared" si="17"/>
        <v/>
      </c>
      <c r="AF42" s="41"/>
    </row>
    <row r="43" spans="1:32" ht="13.5" customHeight="1" thickBot="1">
      <c r="A43" s="151"/>
      <c r="B43" s="112"/>
      <c r="C43" s="112"/>
      <c r="D43" s="113"/>
      <c r="E43" s="132"/>
      <c r="F43" s="26" t="str">
        <f>IF(G43&gt;0,F42+1,"")</f>
        <v/>
      </c>
      <c r="G43" s="102"/>
      <c r="H43" s="91"/>
      <c r="I43" s="36" t="str">
        <f t="shared" si="7"/>
        <v/>
      </c>
      <c r="J43" s="35" t="str">
        <f t="shared" si="18"/>
        <v/>
      </c>
      <c r="K43" s="107"/>
      <c r="L43" s="37" t="str">
        <f>IF(IF(T43="Nee",1,U43)&gt;0,IF(T43="Nee",1,U43),"")</f>
        <v/>
      </c>
      <c r="M43" s="41"/>
      <c r="N43" s="79"/>
      <c r="O43" s="80"/>
      <c r="P43" s="80"/>
      <c r="Q43" s="80"/>
      <c r="R43" s="81"/>
      <c r="S43" s="82"/>
      <c r="T43" s="80"/>
      <c r="U43" s="80"/>
      <c r="V43" s="81"/>
      <c r="W43" s="59" t="str">
        <f t="shared" si="14"/>
        <v/>
      </c>
      <c r="X43" s="60" t="str">
        <f t="shared" si="9"/>
        <v/>
      </c>
      <c r="Y43" s="60" t="str">
        <f t="shared" si="15"/>
        <v/>
      </c>
      <c r="Z43" s="60" t="str">
        <f t="shared" si="10"/>
        <v/>
      </c>
      <c r="AA43" s="60" t="str">
        <f t="shared" si="16"/>
        <v/>
      </c>
      <c r="AB43" s="60" t="str">
        <f t="shared" si="24"/>
        <v/>
      </c>
      <c r="AC43" s="60" t="str">
        <f t="shared" si="19"/>
        <v/>
      </c>
      <c r="AD43" s="60" t="str">
        <f t="shared" si="20"/>
        <v/>
      </c>
      <c r="AE43" s="61" t="str">
        <f t="shared" si="17"/>
        <v/>
      </c>
      <c r="AF43" s="41"/>
    </row>
    <row r="44" spans="1:32" ht="14.25" customHeight="1" thickBot="1">
      <c r="A44" s="120" t="s">
        <v>40</v>
      </c>
      <c r="B44" s="121"/>
      <c r="C44" s="121"/>
      <c r="D44" s="122"/>
      <c r="E44" s="133"/>
      <c r="F44" s="135" t="s">
        <v>40</v>
      </c>
      <c r="G44" s="136"/>
      <c r="H44" s="136"/>
      <c r="I44" s="136"/>
      <c r="J44" s="136"/>
      <c r="K44" s="136"/>
      <c r="L44" s="137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 t="str">
        <f>IF(V44="Ja",540-SUM($W$14:$W$19),"")</f>
        <v/>
      </c>
      <c r="AC44" s="41"/>
      <c r="AD44" s="41" t="str">
        <f>IFERROR(IF((AB44-(AC44*O44))&gt;=P44,(AA44),0)+(Y44*AC44),"")</f>
        <v/>
      </c>
      <c r="AE44" s="41"/>
      <c r="AF44" s="41"/>
    </row>
    <row r="45" spans="1:32" ht="15" customHeight="1" thickBot="1">
      <c r="A45" s="123"/>
      <c r="B45" s="124"/>
      <c r="C45" s="124"/>
      <c r="D45" s="125"/>
      <c r="E45" s="134"/>
      <c r="F45" s="123"/>
      <c r="G45" s="124"/>
      <c r="H45" s="124"/>
      <c r="I45" s="124"/>
      <c r="J45" s="124"/>
      <c r="K45" s="124"/>
      <c r="L45" s="125"/>
      <c r="M45" s="41"/>
      <c r="N45" s="63" t="s">
        <v>8</v>
      </c>
      <c r="O45" s="64" t="s">
        <v>41</v>
      </c>
      <c r="P45" s="143" t="s">
        <v>42</v>
      </c>
      <c r="Q45" s="143"/>
      <c r="R45" s="143" t="s">
        <v>43</v>
      </c>
      <c r="S45" s="143"/>
      <c r="T45" s="143" t="s">
        <v>44</v>
      </c>
      <c r="U45" s="145"/>
      <c r="V45" s="41"/>
      <c r="W45" s="41"/>
      <c r="X45" s="41"/>
      <c r="Y45" s="41"/>
      <c r="Z45" s="41"/>
      <c r="AA45" s="41"/>
      <c r="AB45" s="41" t="str">
        <f t="shared" ref="AB45:AB46" si="26">IF(V45="Ja",540-SUM($W$14:$W$19),"")</f>
        <v/>
      </c>
      <c r="AC45" s="41"/>
      <c r="AD45" s="41" t="str">
        <f>IFERROR(IF((AB45-(AC45*O45))&gt;=P45,(AA45),0)+(Y45*AC45),"")</f>
        <v/>
      </c>
      <c r="AE45" s="41"/>
      <c r="AF45" s="41"/>
    </row>
    <row r="46" spans="1:32">
      <c r="A46" s="42"/>
      <c r="B46" s="41"/>
      <c r="C46" s="41"/>
      <c r="D46" s="41"/>
      <c r="E46" s="41"/>
      <c r="F46" s="43"/>
      <c r="G46" s="43"/>
      <c r="H46" s="41"/>
      <c r="I46" s="41"/>
      <c r="J46" s="41"/>
      <c r="K46" s="41"/>
      <c r="L46" s="41"/>
      <c r="M46" s="41"/>
      <c r="N46" s="65" t="s">
        <v>34</v>
      </c>
      <c r="O46" s="52">
        <f>IFERROR(R8*I8,0)+IFERROR(R9*I9,0)+IFERROR(I10*R10,0)+IFERROR(R11*I11,0)+IFERROR(R12*I12,0)+IFERROR(I13*R13,0)</f>
        <v>0</v>
      </c>
      <c r="P46" s="144" t="str">
        <f>IF(O46&gt;40000,"Max 40KG",IF((O46/1.5)&gt;O47,"Plankverdeling",""))</f>
        <v/>
      </c>
      <c r="Q46" s="144"/>
      <c r="R46" s="144" t="str">
        <f>IF(Q8*1.5&gt;I8,"1,5 BE Plaatsen",IF(Q9*1.5&gt;I9,"1,5 BE Plaatsen",IF(Q10*1.5&gt;I10,"1,5 BE Plaatsen",IF(Q11*1.5&gt;I11,"1,5 BE Plaatsen",IF(Q12*1.5&gt;I12,"1,5 BE Plaatsen",IF(Q13*1.5&gt;I13,"1,5 BE Plaatsen",""))))))</f>
        <v/>
      </c>
      <c r="S46" s="144"/>
      <c r="T46" s="144" t="str">
        <f>IF(SUM(W8:W13)&gt;540,"Te veel Facings","")</f>
        <v/>
      </c>
      <c r="U46" s="146"/>
      <c r="V46" s="41"/>
      <c r="W46" s="41"/>
      <c r="X46" s="41"/>
      <c r="Y46" s="41"/>
      <c r="Z46" s="41"/>
      <c r="AA46" s="41"/>
      <c r="AB46" s="41" t="str">
        <f t="shared" si="26"/>
        <v/>
      </c>
      <c r="AC46" s="41"/>
      <c r="AD46" s="41"/>
      <c r="AE46" s="41"/>
      <c r="AF46" s="41"/>
    </row>
    <row r="47" spans="1:32" ht="15">
      <c r="A47" s="44"/>
      <c r="B47" s="41"/>
      <c r="C47" s="41"/>
      <c r="D47" s="41"/>
      <c r="E47" s="41"/>
      <c r="F47" s="43"/>
      <c r="G47" s="43"/>
      <c r="H47" s="41"/>
      <c r="I47" s="41"/>
      <c r="J47" s="41"/>
      <c r="K47" s="41"/>
      <c r="L47" s="41"/>
      <c r="M47" s="41"/>
      <c r="N47" s="65" t="s">
        <v>35</v>
      </c>
      <c r="O47" s="52">
        <f>IFERROR(R14*I14,0)+IFERROR(R15*I15,0)+IFERROR(I16*R16,0)+IFERROR(R17*I17,0)+IFERROR(R18*I18,0)+IFERROR(I19*R19,0)</f>
        <v>0</v>
      </c>
      <c r="P47" s="144" t="str">
        <f t="shared" ref="P47:P50" si="27">IF(O47&gt;40000,"Max 40KG",IF((O47/1.5)&gt;O48,"Plankverdeling",""))</f>
        <v/>
      </c>
      <c r="Q47" s="144"/>
      <c r="R47" s="144" t="str">
        <f>IF(Q14*1.5&gt;I14,"1,5 BE Plaatsen",IF(Q15*1.5&gt;I15,"1,5 BE Plaatsen",IF(Q16*1.5&gt;I16,"1,5 BE Plaatsen",IF(Q17*1.5&gt;I17,"1,5 BE Plaatsen",IF(Q18*1.5&gt;I18,"1,5 BE Plaatsen",IF(Q19*1.5&gt;I19,"1,5 BE Plaatsen",""))))))</f>
        <v/>
      </c>
      <c r="S47" s="144"/>
      <c r="T47" s="144" t="str">
        <f>IF(SUM(W14:W19)&gt;540,"Te veel Facings","")</f>
        <v/>
      </c>
      <c r="U47" s="146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  <row r="48" spans="1:32" ht="15">
      <c r="A48" s="42"/>
      <c r="B48" s="41"/>
      <c r="C48" s="41"/>
      <c r="D48" s="41"/>
      <c r="E48" s="41"/>
      <c r="F48" s="43"/>
      <c r="G48" s="43"/>
      <c r="H48" s="41"/>
      <c r="I48" s="41"/>
      <c r="J48" s="41"/>
      <c r="K48" s="41"/>
      <c r="L48" s="41"/>
      <c r="M48" s="41"/>
      <c r="N48" s="65" t="s">
        <v>36</v>
      </c>
      <c r="O48" s="52">
        <f>IFERROR(R20*I20,0)+IFERROR(R21*I21,0)+IFERROR(I22*R22,0)+IFERROR(R23*I23,0)+IFERROR(R24*I24,0)+IFERROR(I25*R25,0)</f>
        <v>0</v>
      </c>
      <c r="P48" s="144" t="str">
        <f t="shared" si="27"/>
        <v/>
      </c>
      <c r="Q48" s="144"/>
      <c r="R48" s="144" t="str">
        <f>IF(Q20*1.5&gt;I20,"1,5 BE Plaatsen",IF(Q21*1.5&gt;I21,"1,5 BE Plaatsen",IF(Q22*1.5&gt;I22,"1,5 BE Plaatsen",IF(Q23*1.5&gt;I23,"1,5 BE Plaatsen",IF(Q24*1.5&gt;I24,"1,5 BE Plaatsen",IF(Q25*1.5&gt;I25,"1,5 BE Plaatsen",""))))))</f>
        <v/>
      </c>
      <c r="S48" s="144"/>
      <c r="T48" s="144" t="str">
        <f>IF(SUM(W20:W25)&gt;540,"Te veel Facings","")</f>
        <v/>
      </c>
      <c r="U48" s="146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</row>
    <row r="49" spans="1:32" ht="15">
      <c r="A49" s="42"/>
      <c r="B49" s="41"/>
      <c r="C49" s="41"/>
      <c r="D49" s="41"/>
      <c r="E49" s="41"/>
      <c r="F49" s="43"/>
      <c r="G49" s="43"/>
      <c r="H49" s="41"/>
      <c r="I49" s="41"/>
      <c r="J49" s="41"/>
      <c r="K49" s="41"/>
      <c r="L49" s="41"/>
      <c r="M49" s="41"/>
      <c r="N49" s="65" t="s">
        <v>37</v>
      </c>
      <c r="O49" s="52">
        <f>IFERROR(R26*I26,0)+IFERROR(R27*I27,0)+IFERROR(I28*R28,0)+IFERROR(R29*I29,0)+IFERROR(R30*I30,0)+IFERROR(I31*R31,0)</f>
        <v>0</v>
      </c>
      <c r="P49" s="144" t="str">
        <f t="shared" si="27"/>
        <v/>
      </c>
      <c r="Q49" s="144"/>
      <c r="R49" s="144" t="str">
        <f>IF(Q26*1.5&gt;I26,"1,5 BE Plaatsen",IF(Q27*1.5&gt;I27,"1,5 BE Plaatsen",IF(Q28*1.5&gt;I28,"1,5 BE Plaatsen",IF(Q29*1.5&gt;I29,"1,5 BE Plaatsen",IF(Q30*1.5&gt;I30,"1,5 BE Plaatsen",IF(Q31*1.5&gt;I31,"1,5 BE Plaatsen",""))))))</f>
        <v/>
      </c>
      <c r="S49" s="144"/>
      <c r="T49" s="144" t="str">
        <f>IF(SUM(W26:W31)&gt;540,"Te veel Facings","")</f>
        <v/>
      </c>
      <c r="U49" s="146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</row>
    <row r="50" spans="1:32" ht="14.25" customHeight="1">
      <c r="A50" s="42"/>
      <c r="B50" s="41"/>
      <c r="C50" s="41"/>
      <c r="D50" s="41"/>
      <c r="E50" s="41"/>
      <c r="F50" s="43"/>
      <c r="G50" s="43"/>
      <c r="H50" s="41"/>
      <c r="I50" s="41"/>
      <c r="J50" s="41"/>
      <c r="K50" s="41"/>
      <c r="L50" s="41"/>
      <c r="M50" s="41"/>
      <c r="N50" s="65" t="s">
        <v>38</v>
      </c>
      <c r="O50" s="52">
        <f>IFERROR(R32*I32,0)+IFERROR(R33*I33,0)+IFERROR(I34*R34,0)+IFERROR(R35*I35,0)+IFERROR(R36*I36,0)+IFERROR(I37*R37,0)</f>
        <v>0</v>
      </c>
      <c r="P50" s="144" t="str">
        <f t="shared" si="27"/>
        <v/>
      </c>
      <c r="Q50" s="144"/>
      <c r="R50" s="144" t="str">
        <f>IF(Q32*1.5&gt;I32,"1,5 BE Plaatsen",IF(Q33*1.5&gt;I33,"1,5 BE Plaatsen",IF(Q34*1.5&gt;I34,"1,5 BE Plaatsen",IF(Q35*1.5&gt;I35,"1,5 BE Plaatsen",IF(Q36*1.5&gt;I36,"1,5 BE Plaatsen",IF(Q37*1.5&gt;I37,"1,5 BE Plaatsen",""))))))</f>
        <v/>
      </c>
      <c r="S50" s="144"/>
      <c r="T50" s="144" t="str">
        <f>IF(SUM(W32:W37)&gt;540,"Te veel Facings","")</f>
        <v/>
      </c>
      <c r="U50" s="146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</row>
    <row r="51" spans="1:32" ht="15">
      <c r="A51" s="42"/>
      <c r="B51" s="41"/>
      <c r="C51" s="41"/>
      <c r="D51" s="41"/>
      <c r="E51" s="41"/>
      <c r="F51" s="43"/>
      <c r="G51" s="43"/>
      <c r="H51" s="41"/>
      <c r="I51" s="41"/>
      <c r="J51" s="41"/>
      <c r="K51" s="41"/>
      <c r="L51" s="41"/>
      <c r="M51" s="41"/>
      <c r="N51" s="66" t="s">
        <v>39</v>
      </c>
      <c r="O51" s="62">
        <f>IFERROR(R38*I38,0)+IFERROR(R39*I39,0)+IFERROR(I40*R40,0)+IFERROR(R41*I41,0)+IFERROR(R42*I42,0)+IFERROR(I43*R43,0)</f>
        <v>0</v>
      </c>
      <c r="P51" s="147" t="str">
        <f>IF(O51&gt;40000,"Max 40KG","")</f>
        <v/>
      </c>
      <c r="Q51" s="147"/>
      <c r="R51" s="147" t="str">
        <f>IF(Q38*1.5&gt;I38,"1,5 BE Plaatsen",IF(Q39*1.5&gt;I39,"1,5 BE Plaatsen",IF(Q40*1.5&gt;I40,"1,5 BE Plaatsen",IF(Q41*1.5&gt;I41,"1,5 BE Plaatsen",IF(Q42*1.5&gt;I42,"1,5 BE Plaatsen",IF(Q43*1.5&gt;I43,"1,5 BE Plaatsen",""))))))</f>
        <v/>
      </c>
      <c r="S51" s="147"/>
      <c r="T51" s="147" t="str">
        <f>IF(SUM(W38:W43)&gt;540,"Te veel Facings","")</f>
        <v/>
      </c>
      <c r="U51" s="148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</row>
    <row r="52" spans="1:32" ht="15" customHeight="1">
      <c r="A52" s="42"/>
      <c r="B52" s="41"/>
      <c r="C52" s="41"/>
      <c r="D52" s="41"/>
      <c r="E52" s="41"/>
      <c r="F52" s="43"/>
      <c r="G52" s="43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</row>
    <row r="53" spans="1:32" ht="15" customHeight="1">
      <c r="A53" s="42"/>
      <c r="B53" s="41"/>
      <c r="C53" s="41"/>
      <c r="D53" s="41"/>
      <c r="E53" s="41"/>
      <c r="F53" s="43"/>
      <c r="G53" s="43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</row>
    <row r="54" spans="1:32">
      <c r="A54" s="42"/>
      <c r="B54" s="41"/>
      <c r="C54" s="41"/>
      <c r="D54" s="41"/>
      <c r="E54" s="41"/>
      <c r="F54" s="43"/>
      <c r="G54" s="43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</row>
    <row r="55" spans="1:32">
      <c r="A55" s="42"/>
      <c r="B55" s="41"/>
      <c r="C55" s="41"/>
      <c r="D55" s="41"/>
      <c r="E55" s="41"/>
      <c r="F55" s="43"/>
      <c r="G55" s="43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</row>
    <row r="56" spans="1:32">
      <c r="A56" s="42"/>
      <c r="B56" s="41"/>
      <c r="C56" s="41"/>
      <c r="D56" s="41"/>
      <c r="E56" s="41"/>
      <c r="F56" s="43"/>
      <c r="G56" s="43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</row>
  </sheetData>
  <mergeCells count="43">
    <mergeCell ref="T51:U51"/>
    <mergeCell ref="P48:Q48"/>
    <mergeCell ref="P49:Q49"/>
    <mergeCell ref="P50:Q50"/>
    <mergeCell ref="P51:Q51"/>
    <mergeCell ref="R51:S51"/>
    <mergeCell ref="R48:S48"/>
    <mergeCell ref="R49:S49"/>
    <mergeCell ref="R50:S50"/>
    <mergeCell ref="T48:U48"/>
    <mergeCell ref="T49:U49"/>
    <mergeCell ref="T50:U50"/>
    <mergeCell ref="P45:Q45"/>
    <mergeCell ref="R45:S45"/>
    <mergeCell ref="P46:Q46"/>
    <mergeCell ref="P47:Q47"/>
    <mergeCell ref="T45:U45"/>
    <mergeCell ref="T46:U46"/>
    <mergeCell ref="T47:U47"/>
    <mergeCell ref="R46:S46"/>
    <mergeCell ref="R47:S47"/>
    <mergeCell ref="A44:D45"/>
    <mergeCell ref="A1:L3"/>
    <mergeCell ref="I5:J5"/>
    <mergeCell ref="A4:D4"/>
    <mergeCell ref="B7:D7"/>
    <mergeCell ref="E8:E45"/>
    <mergeCell ref="A14:A19"/>
    <mergeCell ref="B14:D19"/>
    <mergeCell ref="F44:L45"/>
    <mergeCell ref="A32:A37"/>
    <mergeCell ref="B32:D37"/>
    <mergeCell ref="A38:A43"/>
    <mergeCell ref="B38:D43"/>
    <mergeCell ref="F5:G5"/>
    <mergeCell ref="A20:A25"/>
    <mergeCell ref="F4:G4"/>
    <mergeCell ref="A5:D5"/>
    <mergeCell ref="B20:D25"/>
    <mergeCell ref="A26:A31"/>
    <mergeCell ref="B26:D31"/>
    <mergeCell ref="B8:D13"/>
    <mergeCell ref="A8:A13"/>
  </mergeCells>
  <phoneticPr fontId="12" type="noConversion"/>
  <conditionalFormatting sqref="E5">
    <cfRule type="cellIs" dxfId="12" priority="15" operator="greaterThan">
      <formula>195</formula>
    </cfRule>
  </conditionalFormatting>
  <conditionalFormatting sqref="H5">
    <cfRule type="cellIs" dxfId="11" priority="14" operator="greaterThan">
      <formula>200</formula>
    </cfRule>
  </conditionalFormatting>
  <conditionalFormatting sqref="F8:F43">
    <cfRule type="expression" dxfId="10" priority="11">
      <formula>G8:G43&gt;0</formula>
    </cfRule>
  </conditionalFormatting>
  <conditionalFormatting sqref="G8:G43">
    <cfRule type="cellIs" dxfId="9" priority="10" operator="greaterThan">
      <formula>0</formula>
    </cfRule>
  </conditionalFormatting>
  <conditionalFormatting sqref="H8:H43">
    <cfRule type="expression" dxfId="8" priority="9">
      <formula>G8&gt;0</formula>
    </cfRule>
  </conditionalFormatting>
  <conditionalFormatting sqref="I8:J43">
    <cfRule type="expression" dxfId="7" priority="8">
      <formula>$G8&gt;0</formula>
    </cfRule>
  </conditionalFormatting>
  <conditionalFormatting sqref="K8:K43">
    <cfRule type="expression" dxfId="6" priority="7">
      <formula>G8&gt;0</formula>
    </cfRule>
  </conditionalFormatting>
  <conditionalFormatting sqref="L8:L43">
    <cfRule type="expression" dxfId="5" priority="6">
      <formula>G8&gt;0</formula>
    </cfRule>
  </conditionalFormatting>
  <conditionalFormatting sqref="N8:V43">
    <cfRule type="expression" dxfId="4" priority="5">
      <formula>$G8&gt;0</formula>
    </cfRule>
  </conditionalFormatting>
  <conditionalFormatting sqref="P46:Q51">
    <cfRule type="containsText" dxfId="3" priority="3" operator="containsText" text="Plankverdeling">
      <formula>NOT(ISERROR(SEARCH("Plankverdeling",P46)))</formula>
    </cfRule>
    <cfRule type="containsText" dxfId="2" priority="4" operator="containsText" text="Max 40KG">
      <formula>NOT(ISERROR(SEARCH("Max 40KG",P46)))</formula>
    </cfRule>
  </conditionalFormatting>
  <conditionalFormatting sqref="R46:S51">
    <cfRule type="containsText" dxfId="1" priority="2" operator="containsText" text="1,5 BE Plaatsen">
      <formula>NOT(ISERROR(SEARCH("1,5 BE Plaatsen",R46)))</formula>
    </cfRule>
  </conditionalFormatting>
  <conditionalFormatting sqref="T46:U51">
    <cfRule type="containsText" dxfId="0" priority="1" operator="containsText" text="Te veel Facings">
      <formula>NOT(ISERROR(SEARCH("Te veel Facings",T46)))</formula>
    </cfRule>
  </conditionalFormatting>
  <dataValidations count="5">
    <dataValidation allowBlank="1" showInputMessage="1" showErrorMessage="1" prompt="Excluding height of header card" sqref="A5:E5" xr:uid="{00000000-0002-0000-0100-000000000000}"/>
    <dataValidation allowBlank="1" showInputMessage="1" showErrorMessage="1" prompt="Including Proteus Weight" sqref="F5:H5 F4:G4" xr:uid="{00000000-0002-0000-0100-000001000000}"/>
    <dataValidation allowBlank="1" showInputMessage="1" showErrorMessage="1" prompt="Wordt ingevuld door het Proteus Team." sqref="E4" xr:uid="{00000000-0002-0000-0100-000002000000}"/>
    <dataValidation type="list" allowBlank="1" showInputMessage="1" showErrorMessage="1" sqref="T38:T43 T8:T34 V8:V43" xr:uid="{96F95391-FCDB-41E7-B058-AC2FCDA1426B}">
      <formula1>"Ja, Nee"</formula1>
    </dataValidation>
    <dataValidation type="list" allowBlank="1" showInputMessage="1" showErrorMessage="1" sqref="U38:U43 U8:U34" xr:uid="{2882A5AC-5DCC-430B-82F5-7D38841370E9}">
      <formula1>"1,2,3"</formula1>
    </dataValidation>
  </dataValidations>
  <pageMargins left="0.25" right="0.25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CFBF2EFD012545B2654DAD2D4A261F" ma:contentTypeVersion="18" ma:contentTypeDescription="Create a new document." ma:contentTypeScope="" ma:versionID="133304bc566536b5daa95d937b68e617">
  <xsd:schema xmlns:xsd="http://www.w3.org/2001/XMLSchema" xmlns:xs="http://www.w3.org/2001/XMLSchema" xmlns:p="http://schemas.microsoft.com/office/2006/metadata/properties" xmlns:ns2="63bc16c3-5a3d-445d-b1d8-473240c41ea0" xmlns:ns3="32af309d-05fc-4d58-b008-3c2b460e2260" targetNamespace="http://schemas.microsoft.com/office/2006/metadata/properties" ma:root="true" ma:fieldsID="72fe8672c92231d62b4878866f74b20e" ns2:_="" ns3:_="">
    <xsd:import namespace="63bc16c3-5a3d-445d-b1d8-473240c41ea0"/>
    <xsd:import namespace="32af309d-05fc-4d58-b008-3c2b460e2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x0031_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c16c3-5a3d-445d-b1d8-473240c41e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x0031_" ma:index="21" nillable="true" ma:displayName="1" ma:internalName="_x0031_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ef6c823-8af0-41c9-9730-451bffccf1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309d-05fc-4d58-b008-3c2b460e2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f38b093-0076-47f6-80f2-412c84f02fa5}" ma:internalName="TaxCatchAll" ma:showField="CatchAllData" ma:web="32af309d-05fc-4d58-b008-3c2b460e22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af309d-05fc-4d58-b008-3c2b460e2260" xsi:nil="true"/>
    <_x0031_ xmlns="63bc16c3-5a3d-445d-b1d8-473240c41ea0" xsi:nil="true"/>
    <lcf76f155ced4ddcb4097134ff3c332f xmlns="63bc16c3-5a3d-445d-b1d8-473240c41ea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F73311-6C3C-4AF3-9502-37B6B5B17EB6}"/>
</file>

<file path=customXml/itemProps2.xml><?xml version="1.0" encoding="utf-8"?>
<ds:datastoreItem xmlns:ds="http://schemas.openxmlformats.org/officeDocument/2006/customXml" ds:itemID="{381B0CC5-0B23-491D-9FE0-E230D6DF4117}"/>
</file>

<file path=customXml/itemProps3.xml><?xml version="1.0" encoding="utf-8"?>
<ds:datastoreItem xmlns:ds="http://schemas.openxmlformats.org/officeDocument/2006/customXml" ds:itemID="{21238FF8-2859-437E-94C4-D5C24DDC18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Amber Blom</cp:lastModifiedBy>
  <cp:revision/>
  <dcterms:created xsi:type="dcterms:W3CDTF">2020-02-07T08:18:33Z</dcterms:created>
  <dcterms:modified xsi:type="dcterms:W3CDTF">2023-10-13T13:47:14Z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0x01010062CFBF2EFD012545B2654DAD2D4A261F</vt:lpwstr>
  </property>
  <property fmtid="{D5CDD505-2E9C-101B-9397-08002B2CF9AE}" pid="3" name="MSIP_Label_a1113265-c559-4850-9a4d-5c092dbd21ac_Enabled">
    <vt:lpwstr>true</vt:lpwstr>
  </property>
  <property fmtid="{D5CDD505-2E9C-101B-9397-08002B2CF9AE}" pid="4" name="MSIP_Label_a1113265-c559-4850-9a4d-5c092dbd21ac_SetDate">
    <vt:lpwstr>2022-12-09T15:26:18Z</vt:lpwstr>
  </property>
  <property fmtid="{D5CDD505-2E9C-101B-9397-08002B2CF9AE}" pid="5" name="MSIP_Label_a1113265-c559-4850-9a4d-5c092dbd21ac_Method">
    <vt:lpwstr>Standard</vt:lpwstr>
  </property>
  <property fmtid="{D5CDD505-2E9C-101B-9397-08002B2CF9AE}" pid="6" name="MSIP_Label_a1113265-c559-4850-9a4d-5c092dbd21ac_Name">
    <vt:lpwstr>Internal Use</vt:lpwstr>
  </property>
  <property fmtid="{D5CDD505-2E9C-101B-9397-08002B2CF9AE}" pid="7" name="MSIP_Label_a1113265-c559-4850-9a4d-5c092dbd21ac_SiteId">
    <vt:lpwstr>a6b169f1-592b-4329-8f33-8db8903003c7</vt:lpwstr>
  </property>
  <property fmtid="{D5CDD505-2E9C-101B-9397-08002B2CF9AE}" pid="8" name="MSIP_Label_a1113265-c559-4850-9a4d-5c092dbd21ac_ActionId">
    <vt:lpwstr>9fbad1ce-620c-418b-9262-cae7d8e54e84</vt:lpwstr>
  </property>
  <property fmtid="{D5CDD505-2E9C-101B-9397-08002B2CF9AE}" pid="9" name="MSIP_Label_a1113265-c559-4850-9a4d-5c092dbd21ac_ContentBits">
    <vt:lpwstr>0</vt:lpwstr>
  </property>
  <property fmtid="{D5CDD505-2E9C-101B-9397-08002B2CF9AE}" pid="10" name="MediaServiceImageTags">
    <vt:lpwstr/>
  </property>
</Properties>
</file>